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filterPrivacy="1" codeName="ThisWorkbook" autoCompressPictures="0"/>
  <xr:revisionPtr revIDLastSave="0" documentId="13_ncr:1_{09C7E016-69E9-2C4B-AF6F-1416B9E73192}" xr6:coauthVersionLast="47" xr6:coauthVersionMax="47" xr10:uidLastSave="{00000000-0000-0000-0000-000000000000}"/>
  <bookViews>
    <workbookView xWindow="0" yWindow="780" windowWidth="28800" windowHeight="16120" tabRatio="788" xr2:uid="{00000000-000D-0000-FFFF-FFFF00000000}"/>
  </bookViews>
  <sheets>
    <sheet name="Calendario" sheetId="14" r:id="rId1"/>
  </sheets>
  <definedNames>
    <definedName name="_xlnm.Print_Area" localSheetId="0">Calendario!$B$1:$I$168</definedName>
    <definedName name="Calendar9Year">Calendario!$B$113</definedName>
    <definedName name="Calendario10Año">Calendario!$B$127</definedName>
    <definedName name="Calendario10Mes">Calendario!$C$127</definedName>
    <definedName name="Calendario10MesOpción">MATCH(Calendario10Mes,Meses,0)</definedName>
    <definedName name="Calendario11Año">Calendario!$B$141</definedName>
    <definedName name="Calendario11Mes">Calendario!$C$141</definedName>
    <definedName name="Calendario11MesOpción">MATCH(Calendario11Mes,Meses,0)</definedName>
    <definedName name="Calendario12Año">Calendario!$B$155</definedName>
    <definedName name="Calendario12Mes">Calendario!$C$155</definedName>
    <definedName name="Calendario12MesOpción">MATCH(Calendario12Mes,Meses,0)</definedName>
    <definedName name="Calendario1Año">Calendario!$B$1</definedName>
    <definedName name="Calendario1Mes">Calendario!$C$1</definedName>
    <definedName name="Calendario1MesOpción">MATCH(Calendario1Mes,Meses,0)</definedName>
    <definedName name="Calendario2Año">Calendario!$B$15</definedName>
    <definedName name="Calendario2Mes">Calendario!$C$15</definedName>
    <definedName name="Calendario2MesOpción">MATCH(Calendario2Mes,Meses,0)</definedName>
    <definedName name="Calendario3Año">Calendario!$B$29</definedName>
    <definedName name="Calendario3Mes">Calendario!$C$29</definedName>
    <definedName name="Calendario3MesOpción">MATCH(Calendario3Mes,Meses,0)</definedName>
    <definedName name="Calendario4Año">Calendario!$B$43</definedName>
    <definedName name="Calendario4Mes">Calendario!$C$43</definedName>
    <definedName name="Calendario4MesOpción">MATCH(Calendario4Mes,Meses,0)</definedName>
    <definedName name="Calendario5Año">Calendario!$B$57</definedName>
    <definedName name="Calendario5Mes">Calendario!$C$57</definedName>
    <definedName name="Calendario5MesOpción">MATCH(Calendario5Mes,Meses,0)</definedName>
    <definedName name="Calendario6Año">Calendario!$B$71</definedName>
    <definedName name="Calendario6Mes">Calendario!$C$71</definedName>
    <definedName name="Calendario6MesOpción">MATCH(Calendario6Mes,Meses,0)</definedName>
    <definedName name="Calendario7Año">Calendario!$B$85</definedName>
    <definedName name="Calendario7Mes">Calendario!$C$85</definedName>
    <definedName name="Calendario7MesOpción">MATCH(Calendario7Mes,Meses,0)</definedName>
    <definedName name="Calendario8Año">Calendario!$B$99</definedName>
    <definedName name="Calendario8Mes">Calendario!$C$99</definedName>
    <definedName name="Calendario8MesOpción">MATCH(Calendario8Mes,Meses,0)</definedName>
    <definedName name="Calendario9Mes">Calendario!$C$113</definedName>
    <definedName name="Calendario9MesOpción">MATCH(Calendario9Mes,Meses,0)</definedName>
    <definedName name="ColumnTitleRegion1..H12.1">Calendario!$B$2</definedName>
    <definedName name="ColumnTitleRegion10..H54.1">Calendario!$B$44</definedName>
    <definedName name="ColumnTitleRegion11..C56.1">Calendario!$B$44</definedName>
    <definedName name="ColumnTitleRegion12..D56.1">Calendario!$D$55</definedName>
    <definedName name="ColumnTitleRegion13..H68.1">Calendario!$B$58</definedName>
    <definedName name="ColumnTitleRegion14..C70.1">Calendario!$B$58</definedName>
    <definedName name="ColumnTitleRegion15..D70.1">Calendario!$D$69</definedName>
    <definedName name="ColumnTitleRegion16..H82.1">Calendario!$B$72</definedName>
    <definedName name="ColumnTitleRegion17..C84.1">Calendario!$B$72</definedName>
    <definedName name="ColumnTitleRegion18..D84.1">Calendario!$D$83</definedName>
    <definedName name="ColumnTitleRegion19..H96.1">Calendario!$B$86</definedName>
    <definedName name="ColumnTitleRegion2..C14.1">Calendario!$B$2</definedName>
    <definedName name="ColumnTitleRegion20..C98.1">Calendario!$B$86</definedName>
    <definedName name="ColumnTitleRegion21..D98.1">Calendario!$D$97</definedName>
    <definedName name="ColumnTitleRegion22..H110.1">Calendario!$B$100</definedName>
    <definedName name="ColumnTitleRegion23..C112.1">Calendario!$B$100</definedName>
    <definedName name="ColumnTitleRegion24..D112.1">Calendario!$D$111</definedName>
    <definedName name="ColumnTitleRegion25..H124.1">Calendario!$B$114</definedName>
    <definedName name="ColumnTitleRegion26..C126.1">Calendario!$B$114</definedName>
    <definedName name="ColumnTitleRegion27..D126.1">Calendario!$D$125</definedName>
    <definedName name="ColumnTitleRegion28..H138.1">Calendario!$B$128</definedName>
    <definedName name="ColumnTitleRegion29..C140.1">Calendario!$B$128</definedName>
    <definedName name="ColumnTitleRegion3..D14.1">Calendario!$D$13</definedName>
    <definedName name="ColumnTitleRegion30..D140.1">Calendario!$D$139</definedName>
    <definedName name="ColumnTitleRegion31..H152.1">Calendario!$B$142</definedName>
    <definedName name="ColumnTitleRegion32..C154.1">Calendario!$B$142</definedName>
    <definedName name="ColumnTitleRegion33..D154.1">Calendario!$D$153</definedName>
    <definedName name="ColumnTitleRegion34..H166.1">Calendario!$B$156</definedName>
    <definedName name="ColumnTitleRegion35..C168.1">Calendario!$B$156</definedName>
    <definedName name="ColumnTitleRegion36..D168.1">Calendario!$D$167</definedName>
    <definedName name="ColumnTitleRegion4..H26.1">Calendario!$B$16</definedName>
    <definedName name="ColumnTitleRegion5..C28.1">Calendario!$B$16</definedName>
    <definedName name="ColumnTitleRegion6..D28.1">Calendario!$D$27</definedName>
    <definedName name="ColumnTitleRegion7..H40.1">Calendario!$B$30</definedName>
    <definedName name="ColumnTitleRegion8..C42.1">Calendario!$B$30</definedName>
    <definedName name="ColumnTitleRegion9..D42.1">Calendario!$D$41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>Calendario!$B$2</definedName>
    <definedName name="Meses">{"Enero","Febrero","Marzo","Abril","Mayo","Junio","Julio","Agosto","Septiembre","Octubre","Noviembre","Diciembre"}</definedName>
    <definedName name="WeekStartValue">IF(InicioDeSemana="LUNES",2,1)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" i="14" l="1"/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C15" i="14"/>
  <c r="F5" i="14" l="1"/>
  <c r="B5" i="14"/>
  <c r="D5" i="14"/>
  <c r="C5" i="14"/>
  <c r="F11" i="14"/>
  <c r="D11" i="14"/>
  <c r="E5" i="14"/>
  <c r="G5" i="14"/>
  <c r="H3" i="14"/>
  <c r="H2" i="14" s="1"/>
  <c r="B19" i="14" a="1"/>
  <c r="C19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25" i="14" a="1"/>
  <c r="B25" i="14" s="1"/>
  <c r="B17" i="14" a="1"/>
  <c r="B17" i="14" s="1"/>
  <c r="B16" i="14" s="1"/>
  <c r="B27" i="14" a="1"/>
  <c r="C27" i="14" s="1"/>
  <c r="B23" i="14" a="1"/>
  <c r="B23" i="14" s="1"/>
  <c r="B11" i="14"/>
  <c r="C9" i="14"/>
  <c r="H7" i="14"/>
  <c r="C11" i="14"/>
  <c r="C13" i="14"/>
  <c r="E11" i="14"/>
  <c r="B21" i="14" a="1"/>
  <c r="F21" i="14" s="1"/>
  <c r="H9" i="14"/>
  <c r="D9" i="14"/>
  <c r="H11" i="14"/>
  <c r="D7" i="14"/>
  <c r="B7" i="14"/>
  <c r="G3" i="14"/>
  <c r="G2" i="14" s="1"/>
  <c r="C29" i="14"/>
  <c r="B29" i="14"/>
  <c r="F19" i="14" l="1"/>
  <c r="H19" i="14"/>
  <c r="G19" i="14"/>
  <c r="B19" i="14"/>
  <c r="E19" i="14"/>
  <c r="D19" i="14"/>
  <c r="B43" i="14"/>
  <c r="G17" i="14"/>
  <c r="G16" i="14" s="1"/>
  <c r="F17" i="14"/>
  <c r="F16" i="14" s="1"/>
  <c r="D17" i="14"/>
  <c r="D16" i="14" s="1"/>
  <c r="D23" i="14"/>
  <c r="B27" i="14"/>
  <c r="H17" i="14"/>
  <c r="H16" i="14" s="1"/>
  <c r="H23" i="14"/>
  <c r="C17" i="14"/>
  <c r="C16" i="14" s="1"/>
  <c r="E17" i="14"/>
  <c r="E16" i="14" s="1"/>
  <c r="B21" i="14"/>
  <c r="C23" i="14"/>
  <c r="E23" i="14"/>
  <c r="G23" i="14"/>
  <c r="E25" i="14"/>
  <c r="F25" i="14"/>
  <c r="G25" i="14"/>
  <c r="F23" i="14"/>
  <c r="H25" i="14"/>
  <c r="D25" i="14"/>
  <c r="C25" i="14"/>
  <c r="C21" i="14"/>
  <c r="D21" i="14"/>
  <c r="E21" i="14"/>
  <c r="B35" i="14" a="1"/>
  <c r="B35" i="14" s="1"/>
  <c r="B41" i="14" a="1"/>
  <c r="C41" i="14" s="1"/>
  <c r="B37" i="14" a="1"/>
  <c r="H37" i="14" s="1"/>
  <c r="B33" i="14" a="1"/>
  <c r="D33" i="14" s="1"/>
  <c r="B31" i="14" a="1"/>
  <c r="G31" i="14" s="1"/>
  <c r="G30" i="14" s="1"/>
  <c r="B39" i="14" a="1"/>
  <c r="H39" i="14" s="1"/>
  <c r="G21" i="14"/>
  <c r="H21" i="14"/>
  <c r="C43" i="14"/>
  <c r="B55" i="14" l="1" a="1"/>
  <c r="C55" i="14" s="1"/>
  <c r="G35" i="14"/>
  <c r="C35" i="14"/>
  <c r="E39" i="14"/>
  <c r="B41" i="14"/>
  <c r="D39" i="14"/>
  <c r="F35" i="14"/>
  <c r="B39" i="14"/>
  <c r="E35" i="14"/>
  <c r="H33" i="14"/>
  <c r="B33" i="14"/>
  <c r="B37" i="14"/>
  <c r="F37" i="14"/>
  <c r="B31" i="14"/>
  <c r="B30" i="14" s="1"/>
  <c r="F31" i="14"/>
  <c r="F30" i="14" s="1"/>
  <c r="E31" i="14"/>
  <c r="E30" i="14" s="1"/>
  <c r="C31" i="14"/>
  <c r="C30" i="14" s="1"/>
  <c r="H35" i="14"/>
  <c r="E33" i="14"/>
  <c r="B53" i="14" a="1"/>
  <c r="E53" i="14" s="1"/>
  <c r="B57" i="14"/>
  <c r="D35" i="14"/>
  <c r="D31" i="14"/>
  <c r="D30" i="14" s="1"/>
  <c r="D37" i="14"/>
  <c r="C37" i="14"/>
  <c r="E37" i="14"/>
  <c r="G37" i="14"/>
  <c r="B51" i="14" a="1"/>
  <c r="D51" i="14" s="1"/>
  <c r="B45" i="14" a="1"/>
  <c r="G45" i="14" s="1"/>
  <c r="G44" i="14" s="1"/>
  <c r="G33" i="14"/>
  <c r="C33" i="14"/>
  <c r="H31" i="14"/>
  <c r="H30" i="14" s="1"/>
  <c r="F33" i="14"/>
  <c r="C39" i="14"/>
  <c r="F39" i="14"/>
  <c r="G39" i="14"/>
  <c r="B49" i="14" a="1"/>
  <c r="H49" i="14" s="1"/>
  <c r="B47" i="14" a="1"/>
  <c r="B47" i="14" s="1"/>
  <c r="C57" i="14"/>
  <c r="B55" i="14" l="1"/>
  <c r="H53" i="14"/>
  <c r="E51" i="14"/>
  <c r="C45" i="14"/>
  <c r="C44" i="14" s="1"/>
  <c r="G47" i="14"/>
  <c r="F47" i="14"/>
  <c r="C71" i="14"/>
  <c r="H47" i="14"/>
  <c r="G49" i="14"/>
  <c r="D47" i="14"/>
  <c r="B71" i="14"/>
  <c r="B49" i="14"/>
  <c r="B45" i="14"/>
  <c r="B44" i="14" s="1"/>
  <c r="F45" i="14"/>
  <c r="F44" i="14" s="1"/>
  <c r="C49" i="14"/>
  <c r="D49" i="14"/>
  <c r="H51" i="14"/>
  <c r="H45" i="14"/>
  <c r="H44" i="14" s="1"/>
  <c r="E45" i="14"/>
  <c r="E44" i="14" s="1"/>
  <c r="E47" i="14"/>
  <c r="F49" i="14"/>
  <c r="D45" i="14"/>
  <c r="D44" i="14" s="1"/>
  <c r="E49" i="14"/>
  <c r="C51" i="14"/>
  <c r="G51" i="14"/>
  <c r="B51" i="14"/>
  <c r="F53" i="14"/>
  <c r="B53" i="14"/>
  <c r="C53" i="14"/>
  <c r="F51" i="14"/>
  <c r="D53" i="14"/>
  <c r="G53" i="14"/>
  <c r="C47" i="14"/>
  <c r="B63" i="14" a="1"/>
  <c r="E63" i="14" s="1"/>
  <c r="B69" i="14" a="1"/>
  <c r="C69" i="14" s="1"/>
  <c r="B65" i="14" a="1"/>
  <c r="E65" i="14" s="1"/>
  <c r="B61" i="14" a="1"/>
  <c r="E61" i="14" s="1"/>
  <c r="B67" i="14" a="1"/>
  <c r="F67" i="14" s="1"/>
  <c r="B59" i="14" a="1"/>
  <c r="B59" i="14" s="1"/>
  <c r="B58" i="14" s="1"/>
  <c r="B75" i="14" l="1" a="1"/>
  <c r="B75" i="14" s="1"/>
  <c r="B83" i="14" a="1"/>
  <c r="B81" i="14" a="1"/>
  <c r="E81" i="14" s="1"/>
  <c r="B67" i="14"/>
  <c r="D63" i="14"/>
  <c r="C61" i="14"/>
  <c r="H61" i="14"/>
  <c r="B61" i="14"/>
  <c r="F63" i="14"/>
  <c r="B73" i="14" a="1"/>
  <c r="B79" i="14" a="1"/>
  <c r="D79" i="14" s="1"/>
  <c r="G61" i="14"/>
  <c r="C85" i="14"/>
  <c r="B85" i="14"/>
  <c r="F61" i="14"/>
  <c r="D61" i="14"/>
  <c r="B77" i="14" a="1"/>
  <c r="C77" i="14" s="1"/>
  <c r="H63" i="14"/>
  <c r="B69" i="14"/>
  <c r="D65" i="14"/>
  <c r="H59" i="14"/>
  <c r="H58" i="14" s="1"/>
  <c r="G67" i="14"/>
  <c r="D67" i="14"/>
  <c r="C63" i="14"/>
  <c r="G63" i="14"/>
  <c r="B63" i="14"/>
  <c r="G65" i="14"/>
  <c r="B65" i="14"/>
  <c r="C65" i="14"/>
  <c r="F59" i="14"/>
  <c r="F58" i="14" s="1"/>
  <c r="E59" i="14"/>
  <c r="E58" i="14" s="1"/>
  <c r="C59" i="14"/>
  <c r="C58" i="14" s="1"/>
  <c r="H67" i="14"/>
  <c r="G59" i="14"/>
  <c r="G58" i="14" s="1"/>
  <c r="H65" i="14"/>
  <c r="C67" i="14"/>
  <c r="F65" i="14"/>
  <c r="D59" i="14"/>
  <c r="D58" i="14" s="1"/>
  <c r="E67" i="14"/>
  <c r="C75" i="14" l="1"/>
  <c r="E75" i="14"/>
  <c r="D75" i="14"/>
  <c r="H75" i="14"/>
  <c r="F75" i="14"/>
  <c r="B97" i="14" a="1"/>
  <c r="C97" i="14" s="1"/>
  <c r="G75" i="14"/>
  <c r="C81" i="14"/>
  <c r="B81" i="14"/>
  <c r="F81" i="14"/>
  <c r="B91" i="14" a="1"/>
  <c r="D91" i="14" s="1"/>
  <c r="G79" i="14"/>
  <c r="C99" i="14"/>
  <c r="C79" i="14"/>
  <c r="H81" i="14"/>
  <c r="B93" i="14" a="1"/>
  <c r="H93" i="14" s="1"/>
  <c r="G81" i="14"/>
  <c r="D81" i="14"/>
  <c r="B83" i="14"/>
  <c r="C83" i="14"/>
  <c r="C73" i="14"/>
  <c r="C72" i="14" s="1"/>
  <c r="B73" i="14"/>
  <c r="B72" i="14" s="1"/>
  <c r="B89" i="14" a="1"/>
  <c r="B87" i="14" a="1"/>
  <c r="E73" i="14"/>
  <c r="E72" i="14" s="1"/>
  <c r="B99" i="14"/>
  <c r="B95" i="14" a="1"/>
  <c r="H95" i="14" s="1"/>
  <c r="H73" i="14"/>
  <c r="H72" i="14" s="1"/>
  <c r="F73" i="14"/>
  <c r="F72" i="14" s="1"/>
  <c r="G73" i="14"/>
  <c r="G72" i="14" s="1"/>
  <c r="D73" i="14"/>
  <c r="D72" i="14" s="1"/>
  <c r="E77" i="14"/>
  <c r="H77" i="14"/>
  <c r="F77" i="14"/>
  <c r="G77" i="14"/>
  <c r="D77" i="14"/>
  <c r="B77" i="14"/>
  <c r="B79" i="14"/>
  <c r="F79" i="14"/>
  <c r="H79" i="14"/>
  <c r="E79" i="14"/>
  <c r="B91" i="14" l="1"/>
  <c r="B97" i="14"/>
  <c r="B101" i="14" a="1"/>
  <c r="H101" i="14" s="1"/>
  <c r="H100" i="14" s="1"/>
  <c r="F91" i="14"/>
  <c r="B111" i="14" a="1"/>
  <c r="B111" i="14" s="1"/>
  <c r="G91" i="14"/>
  <c r="B105" i="14" a="1"/>
  <c r="E105" i="14" s="1"/>
  <c r="B103" i="14" a="1"/>
  <c r="B103" i="14" s="1"/>
  <c r="D93" i="14"/>
  <c r="C91" i="14"/>
  <c r="C113" i="14"/>
  <c r="E91" i="14"/>
  <c r="H91" i="14"/>
  <c r="F93" i="14"/>
  <c r="G93" i="14"/>
  <c r="C93" i="14"/>
  <c r="B95" i="14"/>
  <c r="D95" i="14"/>
  <c r="F95" i="14"/>
  <c r="C95" i="14"/>
  <c r="B113" i="14"/>
  <c r="B109" i="14" a="1"/>
  <c r="E109" i="14" s="1"/>
  <c r="B107" i="14" a="1"/>
  <c r="B107" i="14" s="1"/>
  <c r="B93" i="14"/>
  <c r="E93" i="14"/>
  <c r="E89" i="14"/>
  <c r="G89" i="14"/>
  <c r="F89" i="14"/>
  <c r="B89" i="14"/>
  <c r="H89" i="14"/>
  <c r="D89" i="14"/>
  <c r="C89" i="14"/>
  <c r="G87" i="14"/>
  <c r="G86" i="14" s="1"/>
  <c r="E87" i="14"/>
  <c r="E86" i="14" s="1"/>
  <c r="C87" i="14"/>
  <c r="C86" i="14" s="1"/>
  <c r="B87" i="14"/>
  <c r="B86" i="14" s="1"/>
  <c r="H87" i="14"/>
  <c r="H86" i="14" s="1"/>
  <c r="D87" i="14"/>
  <c r="D86" i="14" s="1"/>
  <c r="F87" i="14"/>
  <c r="F86" i="14" s="1"/>
  <c r="E95" i="14"/>
  <c r="G95" i="14"/>
  <c r="D101" i="14" l="1"/>
  <c r="D100" i="14" s="1"/>
  <c r="C101" i="14"/>
  <c r="C100" i="14" s="1"/>
  <c r="C111" i="14"/>
  <c r="D103" i="14"/>
  <c r="G101" i="14"/>
  <c r="G100" i="14" s="1"/>
  <c r="B119" i="14" a="1"/>
  <c r="C119" i="14" s="1"/>
  <c r="F101" i="14"/>
  <c r="F100" i="14" s="1"/>
  <c r="E101" i="14"/>
  <c r="E100" i="14" s="1"/>
  <c r="C103" i="14"/>
  <c r="B101" i="14"/>
  <c r="B100" i="14" s="1"/>
  <c r="B115" i="14" a="1"/>
  <c r="F115" i="14" s="1"/>
  <c r="F114" i="14" s="1"/>
  <c r="C105" i="14"/>
  <c r="B123" i="14" a="1"/>
  <c r="G123" i="14" s="1"/>
  <c r="B105" i="14"/>
  <c r="G105" i="14"/>
  <c r="H105" i="14"/>
  <c r="H103" i="14"/>
  <c r="E103" i="14"/>
  <c r="G103" i="14"/>
  <c r="F103" i="14"/>
  <c r="C127" i="14"/>
  <c r="B121" i="14" a="1"/>
  <c r="E121" i="14" s="1"/>
  <c r="D105" i="14"/>
  <c r="F105" i="14"/>
  <c r="B125" i="14" a="1"/>
  <c r="B125" i="14" s="1"/>
  <c r="B127" i="14"/>
  <c r="C107" i="14"/>
  <c r="D107" i="14"/>
  <c r="B117" i="14" a="1"/>
  <c r="F117" i="14" s="1"/>
  <c r="G107" i="14"/>
  <c r="H107" i="14"/>
  <c r="H109" i="14"/>
  <c r="G109" i="14"/>
  <c r="B109" i="14"/>
  <c r="E107" i="14"/>
  <c r="D109" i="14"/>
  <c r="F109" i="14"/>
  <c r="F107" i="14"/>
  <c r="C109" i="14"/>
  <c r="H119" i="14" l="1"/>
  <c r="E119" i="14"/>
  <c r="D119" i="14"/>
  <c r="G119" i="14"/>
  <c r="B119" i="14"/>
  <c r="F119" i="14"/>
  <c r="H115" i="14"/>
  <c r="H114" i="14" s="1"/>
  <c r="B133" i="14" a="1"/>
  <c r="D133" i="14" s="1"/>
  <c r="H123" i="14"/>
  <c r="C123" i="14"/>
  <c r="C115" i="14"/>
  <c r="C114" i="14" s="1"/>
  <c r="B121" i="14"/>
  <c r="E115" i="14"/>
  <c r="E114" i="14" s="1"/>
  <c r="B115" i="14"/>
  <c r="B114" i="14" s="1"/>
  <c r="D123" i="14"/>
  <c r="B129" i="14" a="1"/>
  <c r="F129" i="14" s="1"/>
  <c r="F128" i="14" s="1"/>
  <c r="B137" i="14" a="1"/>
  <c r="F137" i="14" s="1"/>
  <c r="B139" i="14" a="1"/>
  <c r="B139" i="14" s="1"/>
  <c r="B123" i="14"/>
  <c r="E123" i="14"/>
  <c r="D115" i="14"/>
  <c r="D114" i="14" s="1"/>
  <c r="G115" i="14"/>
  <c r="G114" i="14" s="1"/>
  <c r="H117" i="14"/>
  <c r="B135" i="14" a="1"/>
  <c r="C135" i="14" s="1"/>
  <c r="E117" i="14"/>
  <c r="B141" i="14"/>
  <c r="G121" i="14"/>
  <c r="D121" i="14"/>
  <c r="C141" i="14"/>
  <c r="H121" i="14"/>
  <c r="F123" i="14"/>
  <c r="F121" i="14"/>
  <c r="C125" i="14"/>
  <c r="B131" i="14" a="1"/>
  <c r="G131" i="14" s="1"/>
  <c r="D117" i="14"/>
  <c r="C121" i="14"/>
  <c r="G117" i="14"/>
  <c r="C117" i="14"/>
  <c r="B117" i="14"/>
  <c r="B133" i="14" l="1"/>
  <c r="C133" i="14"/>
  <c r="H133" i="14"/>
  <c r="E133" i="14"/>
  <c r="F133" i="14"/>
  <c r="G133" i="14"/>
  <c r="D129" i="14"/>
  <c r="D128" i="14" s="1"/>
  <c r="C129" i="14"/>
  <c r="C128" i="14" s="1"/>
  <c r="H129" i="14"/>
  <c r="H128" i="14" s="1"/>
  <c r="E129" i="14"/>
  <c r="E128" i="14" s="1"/>
  <c r="H135" i="14"/>
  <c r="G135" i="14"/>
  <c r="G137" i="14"/>
  <c r="E137" i="14"/>
  <c r="B153" i="14" a="1"/>
  <c r="B153" i="14" s="1"/>
  <c r="B145" i="14" a="1"/>
  <c r="F145" i="14" s="1"/>
  <c r="B137" i="14"/>
  <c r="G129" i="14"/>
  <c r="G128" i="14" s="1"/>
  <c r="H137" i="14"/>
  <c r="B129" i="14"/>
  <c r="B128" i="14" s="1"/>
  <c r="C155" i="14"/>
  <c r="B147" i="14" a="1"/>
  <c r="B147" i="14" s="1"/>
  <c r="C139" i="14"/>
  <c r="B149" i="14" a="1"/>
  <c r="B149" i="14" s="1"/>
  <c r="D137" i="14"/>
  <c r="C137" i="14"/>
  <c r="B155" i="14"/>
  <c r="B151" i="14" a="1"/>
  <c r="F151" i="14" s="1"/>
  <c r="B135" i="14"/>
  <c r="E135" i="14"/>
  <c r="B131" i="14"/>
  <c r="B143" i="14" a="1"/>
  <c r="B143" i="14" s="1"/>
  <c r="B142" i="14" s="1"/>
  <c r="E131" i="14"/>
  <c r="F135" i="14"/>
  <c r="D135" i="14"/>
  <c r="H131" i="14"/>
  <c r="F131" i="14"/>
  <c r="D131" i="14"/>
  <c r="C131" i="14"/>
  <c r="H145" i="14" l="1"/>
  <c r="B165" i="14" a="1"/>
  <c r="C165" i="14" s="1"/>
  <c r="C153" i="14"/>
  <c r="D145" i="14"/>
  <c r="E145" i="14"/>
  <c r="B145" i="14"/>
  <c r="G145" i="14"/>
  <c r="C145" i="14"/>
  <c r="D147" i="14"/>
  <c r="G147" i="14"/>
  <c r="H147" i="14"/>
  <c r="C147" i="14"/>
  <c r="E147" i="14"/>
  <c r="F147" i="14"/>
  <c r="B157" i="14" a="1"/>
  <c r="D157" i="14" s="1"/>
  <c r="D156" i="14" s="1"/>
  <c r="B161" i="14" a="1"/>
  <c r="B161" i="14" s="1"/>
  <c r="D143" i="14"/>
  <c r="D142" i="14" s="1"/>
  <c r="F149" i="14"/>
  <c r="B159" i="14" a="1"/>
  <c r="G159" i="14" s="1"/>
  <c r="G151" i="14"/>
  <c r="B163" i="14" a="1"/>
  <c r="F163" i="14" s="1"/>
  <c r="E143" i="14"/>
  <c r="E142" i="14" s="1"/>
  <c r="G149" i="14"/>
  <c r="D151" i="14"/>
  <c r="E149" i="14"/>
  <c r="H149" i="14"/>
  <c r="H151" i="14"/>
  <c r="B167" i="14" a="1"/>
  <c r="C167" i="14" s="1"/>
  <c r="H143" i="14"/>
  <c r="H142" i="14" s="1"/>
  <c r="F143" i="14"/>
  <c r="F142" i="14" s="1"/>
  <c r="C149" i="14"/>
  <c r="D149" i="14"/>
  <c r="C151" i="14"/>
  <c r="B151" i="14"/>
  <c r="C143" i="14"/>
  <c r="C142" i="14" s="1"/>
  <c r="G143" i="14"/>
  <c r="G142" i="14" s="1"/>
  <c r="E151" i="14"/>
  <c r="E165" i="14" l="1"/>
  <c r="G165" i="14"/>
  <c r="F165" i="14"/>
  <c r="B165" i="14"/>
  <c r="D165" i="14"/>
  <c r="H165" i="14"/>
  <c r="C163" i="14"/>
  <c r="C157" i="14"/>
  <c r="C156" i="14" s="1"/>
  <c r="G157" i="14"/>
  <c r="G156" i="14" s="1"/>
  <c r="H157" i="14"/>
  <c r="H156" i="14" s="1"/>
  <c r="B157" i="14"/>
  <c r="B156" i="14" s="1"/>
  <c r="H163" i="14"/>
  <c r="E157" i="14"/>
  <c r="E156" i="14" s="1"/>
  <c r="F157" i="14"/>
  <c r="F156" i="14" s="1"/>
  <c r="B163" i="14"/>
  <c r="D161" i="14"/>
  <c r="H161" i="14"/>
  <c r="E161" i="14"/>
  <c r="F161" i="14"/>
  <c r="C161" i="14"/>
  <c r="G161" i="14"/>
  <c r="C159" i="14"/>
  <c r="H159" i="14"/>
  <c r="E159" i="14"/>
  <c r="B159" i="14"/>
  <c r="F159" i="14"/>
  <c r="D159" i="14"/>
  <c r="B167" i="14"/>
  <c r="D163" i="14"/>
  <c r="G163" i="14"/>
  <c r="E163" i="14"/>
</calcChain>
</file>

<file path=xl/sharedStrings.xml><?xml version="1.0" encoding="utf-8"?>
<sst xmlns="http://schemas.openxmlformats.org/spreadsheetml/2006/main" count="14" uniqueCount="3">
  <si>
    <t>LUNES</t>
  </si>
  <si>
    <t>Notas: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</si>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</sst>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[$-F800]dddd\,\ mmmm\ dd\,\ yyyy"/>
  </numFmts>
  <fonts count="25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9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11" fillId="0" borderId="8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1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13" applyNumberFormat="0" applyAlignment="0" applyProtection="0"/>
    <xf numFmtId="0" fontId="20" fillId="13" borderId="14" applyNumberFormat="0" applyAlignment="0" applyProtection="0"/>
    <xf numFmtId="0" fontId="21" fillId="13" borderId="13" applyNumberFormat="0" applyAlignment="0" applyProtection="0"/>
    <xf numFmtId="0" fontId="22" fillId="0" borderId="15" applyNumberFormat="0" applyFill="0" applyAlignment="0" applyProtection="0"/>
    <xf numFmtId="0" fontId="4" fillId="14" borderId="16" applyNumberFormat="0" applyAlignment="0" applyProtection="0"/>
    <xf numFmtId="0" fontId="23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8">
    <xf numFmtId="0" fontId="0" fillId="0" borderId="0" xfId="0"/>
    <xf numFmtId="0" fontId="6" fillId="6" borderId="0" xfId="8">
      <alignment horizontal="center"/>
    </xf>
    <xf numFmtId="0" fontId="0" fillId="2" borderId="0" xfId="0" applyFill="1"/>
    <xf numFmtId="0" fontId="3" fillId="0" borderId="0" xfId="0" applyFont="1"/>
    <xf numFmtId="0" fontId="10" fillId="7" borderId="3" xfId="9">
      <alignment horizontal="left" vertical="center" indent="1"/>
    </xf>
    <xf numFmtId="0" fontId="10" fillId="6" borderId="3" xfId="10" applyAlignment="1">
      <alignment horizontal="left" vertical="center" indent="1"/>
    </xf>
    <xf numFmtId="0" fontId="0" fillId="2" borderId="0" xfId="0" applyFill="1" applyBorder="1"/>
    <xf numFmtId="0" fontId="12" fillId="0" borderId="6" xfId="6" applyNumberFormat="1" applyFill="1">
      <alignment horizontal="left" vertical="top" wrapText="1" indent="1"/>
    </xf>
    <xf numFmtId="0" fontId="12" fillId="0" borderId="5" xfId="6" applyNumberFormat="1" applyFill="1" applyBorder="1">
      <alignment horizontal="left" vertical="top" wrapText="1" indent="1"/>
    </xf>
    <xf numFmtId="0" fontId="12" fillId="0" borderId="7" xfId="6" applyNumberFormat="1" applyFill="1" applyBorder="1">
      <alignment horizontal="left" vertical="top" wrapText="1" indent="1"/>
    </xf>
    <xf numFmtId="0" fontId="12" fillId="0" borderId="12" xfId="6" applyNumberFormat="1" applyFill="1" applyBorder="1">
      <alignment horizontal="left" vertical="top" wrapText="1" indent="1"/>
    </xf>
    <xf numFmtId="166" fontId="9" fillId="0" borderId="9" xfId="5" applyFill="1">
      <alignment horizontal="left" vertical="center" wrapText="1" indent="1"/>
    </xf>
    <xf numFmtId="166" fontId="9" fillId="0" borderId="4" xfId="5" applyFill="1" applyBorder="1">
      <alignment horizontal="left" vertical="center" wrapText="1" indent="1"/>
    </xf>
    <xf numFmtId="0" fontId="7" fillId="0" borderId="0" xfId="2">
      <alignment horizontal="left" indent="3"/>
    </xf>
    <xf numFmtId="167" fontId="0" fillId="0" borderId="8" xfId="7" applyNumberFormat="1" applyFont="1">
      <alignment horizontal="left" vertical="center" wrapText="1" indent="1"/>
    </xf>
    <xf numFmtId="167" fontId="11" fillId="0" borderId="8" xfId="7" applyNumberFormat="1">
      <alignment horizontal="left" vertical="center" wrapText="1" indent="1"/>
    </xf>
    <xf numFmtId="0" fontId="11" fillId="0" borderId="8" xfId="7" applyNumberFormat="1">
      <alignment horizontal="left" vertical="center" wrapText="1" indent="1"/>
    </xf>
    <xf numFmtId="0" fontId="1" fillId="0" borderId="0" xfId="12" applyNumberFormat="1" applyFont="1" applyFill="1" applyBorder="1" applyAlignment="1">
      <alignment horizontal="left" vertical="top" wrapText="1" indent="1"/>
    </xf>
  </cellXfs>
  <cellStyles count="50">
    <cellStyle name="20% - Énfasis1" xfId="29" builtinId="30" customBuiltin="1"/>
    <cellStyle name="20% - Énfasis2" xfId="32" builtinId="34" customBuiltin="1"/>
    <cellStyle name="20% - Énfasis3" xfId="36" builtinId="38" customBuiltin="1"/>
    <cellStyle name="20% - Énfasis4" xfId="40" builtinId="42" customBuiltin="1"/>
    <cellStyle name="20% - Énfasis5" xfId="43" builtinId="46" customBuiltin="1"/>
    <cellStyle name="20% - Énfasis6" xfId="47" builtinId="50" customBuiltin="1"/>
    <cellStyle name="40% - Énfasis1" xfId="1" builtinId="31" customBuiltin="1"/>
    <cellStyle name="40% - Énfasis2" xfId="33" builtinId="35" customBuiltin="1"/>
    <cellStyle name="40% - Énfasis3" xfId="37" builtinId="39" customBuiltin="1"/>
    <cellStyle name="40% - Énfasis4" xfId="41" builtinId="43" customBuiltin="1"/>
    <cellStyle name="40% - Énfasis5" xfId="44" builtinId="47" customBuiltin="1"/>
    <cellStyle name="40% - Énfasis6" xfId="48" builtinId="51" customBuiltin="1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5" builtinId="48" customBuiltin="1"/>
    <cellStyle name="60% - Énfasis6" xfId="49" builtinId="52" customBuiltin="1"/>
    <cellStyle name="Bueno" xfId="20" builtinId="26" customBuiltin="1"/>
    <cellStyle name="Cálculo" xfId="25" builtinId="22" customBuiltin="1"/>
    <cellStyle name="Celda de comprobación" xfId="27" builtinId="23" customBuiltin="1"/>
    <cellStyle name="Celda vinculada" xfId="26" builtinId="24" customBuiltin="1"/>
    <cellStyle name="Detalle de día" xfId="6" xr:uid="{00000000-0005-0000-0000-000004000000}"/>
    <cellStyle name="Día" xfId="5" xr:uid="{00000000-0005-0000-0000-000003000000}"/>
    <cellStyle name="Encabezado 1" xfId="2" builtinId="16" customBuiltin="1"/>
    <cellStyle name="Encabezado 4" xfId="11" builtinId="19" customBuiltin="1"/>
    <cellStyle name="Encabezado de notas" xfId="7" xr:uid="{00000000-0005-0000-0000-00000D000000}"/>
    <cellStyle name="Énfasis1" xfId="3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" builtinId="45" customBuiltin="1"/>
    <cellStyle name="Énfasis6" xfId="46" builtinId="49" customBuiltin="1"/>
    <cellStyle name="Entrada" xfId="23" builtinId="20" customBuiltin="1"/>
    <cellStyle name="Incorrecto" xfId="21" builtinId="27" customBuiltin="1"/>
    <cellStyle name="Millares" xfId="15" builtinId="3" customBuiltin="1"/>
    <cellStyle name="Millares [0]" xfId="16" builtinId="6" customBuiltin="1"/>
    <cellStyle name="Moneda" xfId="17" builtinId="4" customBuiltin="1"/>
    <cellStyle name="Moneda [0]" xfId="18" builtinId="7" customBuiltin="1"/>
    <cellStyle name="Neutral" xfId="22" builtinId="28" customBuiltin="1"/>
    <cellStyle name="Normal" xfId="0" builtinId="0" customBuiltin="1"/>
    <cellStyle name="Notas" xfId="12" xr:uid="{00000000-0005-0000-0000-00000C000000}"/>
    <cellStyle name="Porcentaje" xfId="19" builtinId="5" customBuiltin="1"/>
    <cellStyle name="Salida" xfId="24" builtinId="21" customBuiltin="1"/>
    <cellStyle name="Texto de advertencia" xfId="28" builtinId="11" customBuiltin="1"/>
    <cellStyle name="Texto explicativo" xfId="13" builtinId="53" customBuiltin="1"/>
    <cellStyle name="Título" xfId="8" builtinId="15" customBuiltin="1"/>
    <cellStyle name="Título 2" xfId="9" builtinId="17" customBuiltin="1"/>
    <cellStyle name="Título 3" xfId="10" builtinId="18" customBuiltin="1"/>
    <cellStyle name="Total" xfId="14" builtinId="25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68"/>
  <sheetViews>
    <sheetView showGridLines="0" tabSelected="1" zoomScaleNormal="100" workbookViewId="0">
      <selection activeCell="B15" sqref="B15"/>
    </sheetView>
  </sheetViews>
  <sheetFormatPr baseColWidth="10" defaultColWidth="8.6640625" defaultRowHeight="14" x14ac:dyDescent="0.15"/>
  <cols>
    <col min="1" max="1" width="2" customWidth="1"/>
    <col min="2" max="2" width="18.1640625" customWidth="1"/>
    <col min="3" max="8" width="18.6640625" customWidth="1"/>
    <col min="9" max="9" width="2.5" customWidth="1"/>
    <col min="14" max="14" width="6.6640625" customWidth="1"/>
  </cols>
  <sheetData>
    <row r="1" spans="1:8" ht="54" customHeight="1" x14ac:dyDescent="0.45">
      <c r="A1" s="2"/>
      <c r="B1" s="1">
        <v>2026</v>
      </c>
      <c r="C1" s="13" t="s">
        <v>2</v>
      </c>
      <c r="D1" s="13"/>
      <c r="E1" s="13"/>
      <c r="F1" s="2"/>
      <c r="G1" s="2"/>
      <c r="H1" s="2"/>
    </row>
    <row r="2" spans="1:8" ht="16" customHeight="1" x14ac:dyDescent="0.15">
      <c r="A2" s="3"/>
      <c r="B2" s="4" t="s">
        <v>0</v>
      </c>
      <c r="C2" s="5" t="str">
        <f>UPPER(TEXT(C3,"dddd"))</f>
        <v>MARTES</v>
      </c>
      <c r="D2" s="4" t="str">
        <f t="shared" ref="D2:H2" si="0">UPPER(TEXT(D3,"dddd"))</f>
        <v>MIÉRCOLES</v>
      </c>
      <c r="E2" s="5" t="str">
        <f t="shared" si="0"/>
        <v>JUEVES</v>
      </c>
      <c r="F2" s="4" t="str">
        <f t="shared" si="0"/>
        <v>VIERNES</v>
      </c>
      <c r="G2" s="5" t="str">
        <f t="shared" si="0"/>
        <v>SÁBADO</v>
      </c>
      <c r="H2" s="4" t="str">
        <f t="shared" si="0"/>
        <v>DOMINGO</v>
      </c>
    </row>
    <row r="3" spans="1:8" ht="16.5" customHeight="1" x14ac:dyDescent="0.15">
      <c r="B3" s="11">
        <f t="array" ref="B3:H3">Días+1+DATE(Calendario1Año,Calendario1MesOpción,1)-WEEKDAY(DATE(Calendario1Año,Calendario1MesOpción,1),DíaDeLaSemanaOpción)</f>
        <v>46265</v>
      </c>
      <c r="C3" s="11">
        <v>46266</v>
      </c>
      <c r="D3" s="11">
        <v>46267</v>
      </c>
      <c r="E3" s="11">
        <v>46268</v>
      </c>
      <c r="F3" s="11">
        <v>46269</v>
      </c>
      <c r="G3" s="11">
        <v>46270</v>
      </c>
      <c r="H3" s="12">
        <v>46271</v>
      </c>
    </row>
    <row r="4" spans="1:8" ht="56.25" customHeight="1" x14ac:dyDescent="0.15">
      <c r="B4" s="7"/>
      <c r="C4" s="7"/>
      <c r="D4" s="7"/>
      <c r="E4" s="7"/>
      <c r="F4" s="7"/>
      <c r="G4" s="7"/>
      <c r="H4" s="8"/>
    </row>
    <row r="5" spans="1:8" ht="16.5" customHeight="1" x14ac:dyDescent="0.15">
      <c r="B5" s="11">
        <f t="array" ref="B5:H5">Días+8+DATE(Calendario1Año,Calendario1MesOpción,1)-WEEKDAY(DATE(Calendario1Año,Calendario1MesOpción,1),DíaDeLaSemanaOpción)</f>
        <v>46272</v>
      </c>
      <c r="C5" s="11">
        <v>46273</v>
      </c>
      <c r="D5" s="11">
        <v>46274</v>
      </c>
      <c r="E5" s="11">
        <v>46275</v>
      </c>
      <c r="F5" s="11">
        <v>46276</v>
      </c>
      <c r="G5" s="11">
        <v>46277</v>
      </c>
      <c r="H5" s="12">
        <v>46278</v>
      </c>
    </row>
    <row r="6" spans="1:8" ht="56.25" customHeight="1" x14ac:dyDescent="0.15">
      <c r="B6" s="7"/>
      <c r="C6" s="7"/>
      <c r="D6" s="7"/>
      <c r="E6" s="7"/>
      <c r="F6" s="7"/>
      <c r="G6" s="7"/>
      <c r="H6" s="10"/>
    </row>
    <row r="7" spans="1:8" ht="16.5" customHeight="1" x14ac:dyDescent="0.15">
      <c r="B7" s="11">
        <f t="array" ref="B7:H7">Días+15+DATE(Calendario1Año,Calendario1MesOpción,1)-WEEKDAY(DATE(Calendario1Año,Calendario1MesOpción,1),DíaDeLaSemanaOpción)</f>
        <v>46279</v>
      </c>
      <c r="C7" s="11">
        <v>46280</v>
      </c>
      <c r="D7" s="11">
        <v>46281</v>
      </c>
      <c r="E7" s="11">
        <v>46282</v>
      </c>
      <c r="F7" s="11">
        <v>46283</v>
      </c>
      <c r="G7" s="11">
        <v>46284</v>
      </c>
      <c r="H7" s="12">
        <v>46285</v>
      </c>
    </row>
    <row r="8" spans="1:8" ht="56.25" customHeight="1" x14ac:dyDescent="0.15">
      <c r="B8" s="7"/>
      <c r="C8" s="7"/>
      <c r="D8" s="7"/>
      <c r="E8" s="7"/>
      <c r="F8" s="7"/>
      <c r="G8" s="7"/>
      <c r="H8" s="8"/>
    </row>
    <row r="9" spans="1:8" ht="16.5" customHeight="1" x14ac:dyDescent="0.15">
      <c r="B9" s="11">
        <f t="array" ref="B9:H9">Días+22+DATE(Calendario1Año,Calendario1MesOpción,1)-WEEKDAY(DATE(Calendario1Año,Calendario1MesOpción,1),DíaDeLaSemanaOpción)</f>
        <v>46286</v>
      </c>
      <c r="C9" s="11">
        <v>46287</v>
      </c>
      <c r="D9" s="11">
        <v>46288</v>
      </c>
      <c r="E9" s="11">
        <v>46289</v>
      </c>
      <c r="F9" s="11">
        <v>46290</v>
      </c>
      <c r="G9" s="11">
        <v>46291</v>
      </c>
      <c r="H9" s="12">
        <v>46292</v>
      </c>
    </row>
    <row r="10" spans="1:8" ht="56.25" customHeight="1" x14ac:dyDescent="0.15">
      <c r="B10" s="7"/>
      <c r="C10" s="7"/>
      <c r="D10" s="7"/>
      <c r="E10" s="7"/>
      <c r="F10" s="7"/>
      <c r="G10" s="7"/>
      <c r="H10" s="8"/>
    </row>
    <row r="11" spans="1:8" ht="16.5" customHeight="1" x14ac:dyDescent="0.15">
      <c r="B11" s="11">
        <f t="array" ref="B11:H11">Días+29+DATE(Calendario1Año,Calendario1MesOpción,1)-WEEKDAY(DATE(Calendario1Año,Calendario1MesOpción,1),DíaDeLaSemanaOpción)</f>
        <v>46293</v>
      </c>
      <c r="C11" s="11">
        <v>46294</v>
      </c>
      <c r="D11" s="11">
        <v>46295</v>
      </c>
      <c r="E11" s="11">
        <v>46296</v>
      </c>
      <c r="F11" s="11">
        <v>46297</v>
      </c>
      <c r="G11" s="11">
        <v>46298</v>
      </c>
      <c r="H11" s="12">
        <v>46299</v>
      </c>
    </row>
    <row r="12" spans="1:8" ht="57" customHeight="1" x14ac:dyDescent="0.15">
      <c r="B12" s="7"/>
      <c r="C12" s="7"/>
      <c r="D12" s="7"/>
      <c r="E12" s="7"/>
      <c r="F12" s="7"/>
      <c r="G12" s="7"/>
      <c r="H12" s="8"/>
    </row>
    <row r="13" spans="1:8" ht="16.5" customHeight="1" x14ac:dyDescent="0.15">
      <c r="B13" s="11">
        <f t="array" ref="B13:C13">Días+36+DATE(Calendario1Año,Calendario1MesOpción,1)-WEEKDAY(DATE(Calendario1Año,Calendario1MesOpción,1),DíaDeLaSemanaOpción)</f>
        <v>46300</v>
      </c>
      <c r="C13" s="11">
        <v>46301</v>
      </c>
      <c r="D13" s="16" t="s">
        <v>1</v>
      </c>
      <c r="E13" s="16"/>
      <c r="F13" s="16"/>
      <c r="G13" s="16"/>
      <c r="H13" s="16"/>
    </row>
    <row r="14" spans="1:8" ht="63.75" customHeight="1" x14ac:dyDescent="0.15">
      <c r="B14" s="7"/>
      <c r="C14" s="7"/>
      <c r="D14" s="17"/>
      <c r="E14" s="17"/>
      <c r="F14" s="17"/>
      <c r="G14" s="17"/>
      <c r="H14" s="17"/>
    </row>
    <row r="15" spans="1:8" ht="54" customHeight="1" x14ac:dyDescent="0.45">
      <c r="A15" s="2"/>
      <c r="B15" s="1">
        <f>YEAR(DATE(Calendario1Año,Calendario1MesOpción+1,1))</f>
        <v>2026</v>
      </c>
      <c r="C15" s="13" t="str">
        <f>TEXT(DATE(Calendario1Año,Calendario1MesOpción+1,1),"mmmm")</f>
        <v>octubre</v>
      </c>
      <c r="D15" s="13"/>
      <c r="E15" s="13"/>
      <c r="F15" s="6"/>
      <c r="G15" s="6"/>
      <c r="H15" s="2"/>
    </row>
    <row r="16" spans="1:8" ht="16" customHeight="1" x14ac:dyDescent="0.15">
      <c r="A16" s="3"/>
      <c r="B16" s="4" t="str">
        <f>UPPER(TEXT(B17,"dddd"))</f>
        <v>LUNES</v>
      </c>
      <c r="C16" s="5" t="str">
        <f t="shared" ref="C16:H16" si="1">UPPER(TEXT(C17,"dddd"))</f>
        <v>MARTES</v>
      </c>
      <c r="D16" s="4" t="str">
        <f t="shared" si="1"/>
        <v>MIÉRCOLES</v>
      </c>
      <c r="E16" s="5" t="str">
        <f t="shared" si="1"/>
        <v>JUEVES</v>
      </c>
      <c r="F16" s="4" t="str">
        <f t="shared" si="1"/>
        <v>VIERNES</v>
      </c>
      <c r="G16" s="5" t="str">
        <f t="shared" si="1"/>
        <v>SÁBADO</v>
      </c>
      <c r="H16" s="4" t="str">
        <f t="shared" si="1"/>
        <v>DOMINGO</v>
      </c>
    </row>
    <row r="17" spans="1:8" ht="16.5" customHeight="1" x14ac:dyDescent="0.15">
      <c r="B17" s="11">
        <f t="array" ref="B17:H17">Días+1+DATE(Calendario2Año,Calendario2MesOpción,1)-WEEKDAY(DATE(Calendario2Año,Calendario2MesOpción,1),DíaDeLaSemanaOpción)</f>
        <v>46293</v>
      </c>
      <c r="C17" s="11">
        <v>46294</v>
      </c>
      <c r="D17" s="11">
        <v>46295</v>
      </c>
      <c r="E17" s="11">
        <v>46296</v>
      </c>
      <c r="F17" s="11">
        <v>46297</v>
      </c>
      <c r="G17" s="11">
        <v>46298</v>
      </c>
      <c r="H17" s="12">
        <v>46299</v>
      </c>
    </row>
    <row r="18" spans="1:8" ht="56.25" customHeight="1" x14ac:dyDescent="0.15">
      <c r="B18" s="7"/>
      <c r="C18" s="7"/>
      <c r="D18" s="7"/>
      <c r="E18" s="7"/>
      <c r="F18" s="7"/>
      <c r="G18" s="7"/>
      <c r="H18" s="8"/>
    </row>
    <row r="19" spans="1:8" ht="16.5" customHeight="1" x14ac:dyDescent="0.15">
      <c r="B19" s="11">
        <f t="array" ref="B19:H19">Días+8+DATE(Calendario2Año,Calendario2MesOpción,1)-WEEKDAY(DATE(Calendario2Año,Calendario2MesOpción,1),DíaDeLaSemanaOpción)</f>
        <v>46300</v>
      </c>
      <c r="C19" s="11">
        <v>46301</v>
      </c>
      <c r="D19" s="11">
        <v>46302</v>
      </c>
      <c r="E19" s="11">
        <v>46303</v>
      </c>
      <c r="F19" s="11">
        <v>46304</v>
      </c>
      <c r="G19" s="11">
        <v>46305</v>
      </c>
      <c r="H19" s="12">
        <v>46306</v>
      </c>
    </row>
    <row r="20" spans="1:8" ht="56.25" customHeight="1" x14ac:dyDescent="0.15">
      <c r="B20" s="7"/>
      <c r="C20" s="7"/>
      <c r="D20" s="7"/>
      <c r="E20" s="7"/>
      <c r="F20" s="7"/>
      <c r="G20" s="7"/>
      <c r="H20" s="8"/>
    </row>
    <row r="21" spans="1:8" ht="16.5" customHeight="1" x14ac:dyDescent="0.15">
      <c r="B21" s="11">
        <f t="array" ref="B21:H21">Días+15+DATE(Calendario2Año,Calendario2MesOpción,1)-WEEKDAY(DATE(Calendario2Año,Calendario2MesOpción,1),DíaDeLaSemanaOpción)</f>
        <v>46307</v>
      </c>
      <c r="C21" s="11">
        <v>46308</v>
      </c>
      <c r="D21" s="11">
        <v>46309</v>
      </c>
      <c r="E21" s="11">
        <v>46310</v>
      </c>
      <c r="F21" s="11">
        <v>46311</v>
      </c>
      <c r="G21" s="11">
        <v>46312</v>
      </c>
      <c r="H21" s="12">
        <v>46313</v>
      </c>
    </row>
    <row r="22" spans="1:8" ht="56.25" customHeight="1" x14ac:dyDescent="0.15">
      <c r="B22" s="7"/>
      <c r="C22" s="7"/>
      <c r="D22" s="7"/>
      <c r="E22" s="7"/>
      <c r="F22" s="7"/>
      <c r="G22" s="7"/>
      <c r="H22" s="8"/>
    </row>
    <row r="23" spans="1:8" ht="16.5" customHeight="1" x14ac:dyDescent="0.15">
      <c r="B23" s="11">
        <f t="array" ref="B23:H23">Días+22+DATE(Calendario2Año,Calendario2MesOpción,1)-WEEKDAY(DATE(Calendario2Año,Calendario2MesOpción,1),DíaDeLaSemanaOpción)</f>
        <v>46314</v>
      </c>
      <c r="C23" s="11">
        <v>46315</v>
      </c>
      <c r="D23" s="11">
        <v>46316</v>
      </c>
      <c r="E23" s="11">
        <v>46317</v>
      </c>
      <c r="F23" s="11">
        <v>46318</v>
      </c>
      <c r="G23" s="11">
        <v>46319</v>
      </c>
      <c r="H23" s="12">
        <v>46320</v>
      </c>
    </row>
    <row r="24" spans="1:8" ht="56.25" customHeight="1" x14ac:dyDescent="0.15">
      <c r="B24" s="7"/>
      <c r="C24" s="7"/>
      <c r="D24" s="7"/>
      <c r="E24" s="7"/>
      <c r="F24" s="7"/>
      <c r="G24" s="7"/>
      <c r="H24" s="8"/>
    </row>
    <row r="25" spans="1:8" ht="16.5" customHeight="1" x14ac:dyDescent="0.15">
      <c r="B25" s="11">
        <f t="array" ref="B25:H25">Días+29+DATE(Calendario2Año,Calendario2MesOpción,1)-WEEKDAY(DATE(Calendario2Año,Calendario2MesOpción,1),DíaDeLaSemanaOpción)</f>
        <v>46321</v>
      </c>
      <c r="C25" s="11">
        <v>46322</v>
      </c>
      <c r="D25" s="11">
        <v>46323</v>
      </c>
      <c r="E25" s="11">
        <v>46324</v>
      </c>
      <c r="F25" s="11">
        <v>46325</v>
      </c>
      <c r="G25" s="11">
        <v>46326</v>
      </c>
      <c r="H25" s="12">
        <v>46327</v>
      </c>
    </row>
    <row r="26" spans="1:8" ht="57" customHeight="1" x14ac:dyDescent="0.15">
      <c r="B26" s="7"/>
      <c r="C26" s="7"/>
      <c r="D26" s="7"/>
      <c r="E26" s="7"/>
      <c r="F26" s="7"/>
      <c r="G26" s="7"/>
      <c r="H26" s="9"/>
    </row>
    <row r="27" spans="1:8" ht="16.5" customHeight="1" x14ac:dyDescent="0.15">
      <c r="B27" s="11">
        <f t="array" ref="B27:C27">Días+36+DATE(Calendario2Año,Calendario2MesOpción,1)-WEEKDAY(DATE(Calendario2Año,Calendario2MesOpción,1),DíaDeLaSemanaOpción)</f>
        <v>46328</v>
      </c>
      <c r="C27" s="11">
        <v>46329</v>
      </c>
      <c r="D27" s="15" t="s">
        <v>1</v>
      </c>
      <c r="E27" s="15"/>
      <c r="F27" s="15"/>
      <c r="G27" s="15"/>
      <c r="H27" s="15"/>
    </row>
    <row r="28" spans="1:8" ht="63.75" customHeight="1" x14ac:dyDescent="0.15">
      <c r="B28" s="7"/>
      <c r="C28" s="7"/>
      <c r="D28" s="17"/>
      <c r="E28" s="17"/>
      <c r="F28" s="17"/>
      <c r="G28" s="17"/>
      <c r="H28" s="17"/>
    </row>
    <row r="29" spans="1:8" ht="54" customHeight="1" x14ac:dyDescent="0.45">
      <c r="A29" s="2"/>
      <c r="B29" s="1">
        <f>YEAR(DATE(Calendario2Año,Calendario2MesOpción+1,1))</f>
        <v>2026</v>
      </c>
      <c r="C29" s="13" t="str">
        <f>TEXT(DATE(Calendario2Año,Calendario2MesOpción+1,1),"mmmm")</f>
        <v>noviembre</v>
      </c>
      <c r="D29" s="13"/>
      <c r="E29" s="13"/>
      <c r="F29" s="6"/>
      <c r="G29" s="6"/>
      <c r="H29" s="2"/>
    </row>
    <row r="30" spans="1:8" ht="16" customHeight="1" x14ac:dyDescent="0.15">
      <c r="A30" s="3"/>
      <c r="B30" s="4" t="str">
        <f>UPPER(TEXT(B31,"dddd"))</f>
        <v>LUNES</v>
      </c>
      <c r="C30" s="5" t="str">
        <f t="shared" ref="C30" si="2">UPPER(TEXT(C31,"dddd"))</f>
        <v>MARTES</v>
      </c>
      <c r="D30" s="4" t="str">
        <f t="shared" ref="D30" si="3">UPPER(TEXT(D31,"dddd"))</f>
        <v>MIÉRCOLES</v>
      </c>
      <c r="E30" s="5" t="str">
        <f t="shared" ref="E30" si="4">UPPER(TEXT(E31,"dddd"))</f>
        <v>JUEVES</v>
      </c>
      <c r="F30" s="4" t="str">
        <f t="shared" ref="F30" si="5">UPPER(TEXT(F31,"dddd"))</f>
        <v>VIERNES</v>
      </c>
      <c r="G30" s="5" t="str">
        <f t="shared" ref="G30" si="6">UPPER(TEXT(G31,"dddd"))</f>
        <v>SÁBADO</v>
      </c>
      <c r="H30" s="4" t="str">
        <f t="shared" ref="H30" si="7">UPPER(TEXT(H31,"dddd"))</f>
        <v>DOMINGO</v>
      </c>
    </row>
    <row r="31" spans="1:8" ht="16.5" customHeight="1" x14ac:dyDescent="0.15">
      <c r="B31" s="11">
        <f t="array" ref="B31:H31">Días+1+DATE(Calendario3Año,Calendario3MesOpción,1)-WEEKDAY(DATE(Calendario3Año,Calendario3MesOpción,1),DíaDeLaSemanaOpción)</f>
        <v>46321</v>
      </c>
      <c r="C31" s="11">
        <v>46322</v>
      </c>
      <c r="D31" s="11">
        <v>46323</v>
      </c>
      <c r="E31" s="11">
        <v>46324</v>
      </c>
      <c r="F31" s="11">
        <v>46325</v>
      </c>
      <c r="G31" s="11">
        <v>46326</v>
      </c>
      <c r="H31" s="12">
        <v>46327</v>
      </c>
    </row>
    <row r="32" spans="1:8" ht="56.25" customHeight="1" x14ac:dyDescent="0.15">
      <c r="B32" s="7"/>
      <c r="C32" s="7"/>
      <c r="D32" s="7"/>
      <c r="E32" s="7"/>
      <c r="F32" s="7"/>
      <c r="G32" s="7"/>
      <c r="H32" s="8"/>
    </row>
    <row r="33" spans="1:8" ht="16.5" customHeight="1" x14ac:dyDescent="0.15">
      <c r="B33" s="11">
        <f t="array" ref="B33:H33">Días+8+DATE(Calendario3Año,Calendario3MesOpción,1)-WEEKDAY(DATE(Calendario3Año,Calendario3MesOpción,1),DíaDeLaSemanaOpción)</f>
        <v>46328</v>
      </c>
      <c r="C33" s="11">
        <v>46329</v>
      </c>
      <c r="D33" s="11">
        <v>46330</v>
      </c>
      <c r="E33" s="11">
        <v>46331</v>
      </c>
      <c r="F33" s="11">
        <v>46332</v>
      </c>
      <c r="G33" s="11">
        <v>46333</v>
      </c>
      <c r="H33" s="12">
        <v>46334</v>
      </c>
    </row>
    <row r="34" spans="1:8" ht="56.25" customHeight="1" x14ac:dyDescent="0.15">
      <c r="B34" s="7"/>
      <c r="C34" s="7"/>
      <c r="D34" s="7"/>
      <c r="E34" s="7"/>
      <c r="F34" s="7"/>
      <c r="G34" s="7"/>
      <c r="H34" s="8"/>
    </row>
    <row r="35" spans="1:8" ht="16.5" customHeight="1" x14ac:dyDescent="0.15">
      <c r="B35" s="11">
        <f t="array" ref="B35:H35">Días+15+DATE(Calendario3Año,Calendario3MesOpción,1)-WEEKDAY(DATE(Calendario3Año,Calendario3MesOpción,1),DíaDeLaSemanaOpción)</f>
        <v>46335</v>
      </c>
      <c r="C35" s="11">
        <v>46336</v>
      </c>
      <c r="D35" s="11">
        <v>46337</v>
      </c>
      <c r="E35" s="11">
        <v>46338</v>
      </c>
      <c r="F35" s="11">
        <v>46339</v>
      </c>
      <c r="G35" s="11">
        <v>46340</v>
      </c>
      <c r="H35" s="12">
        <v>46341</v>
      </c>
    </row>
    <row r="36" spans="1:8" ht="56.25" customHeight="1" x14ac:dyDescent="0.15">
      <c r="B36" s="7"/>
      <c r="C36" s="7"/>
      <c r="D36" s="7"/>
      <c r="E36" s="7"/>
      <c r="F36" s="7"/>
      <c r="G36" s="7"/>
      <c r="H36" s="8"/>
    </row>
    <row r="37" spans="1:8" ht="16.5" customHeight="1" x14ac:dyDescent="0.15">
      <c r="B37" s="11">
        <f t="array" ref="B37:H37">Días+22+DATE(Calendario3Año,Calendario3MesOpción,1)-WEEKDAY(DATE(Calendario3Año,Calendario3MesOpción,1),DíaDeLaSemanaOpción)</f>
        <v>46342</v>
      </c>
      <c r="C37" s="11">
        <v>46343</v>
      </c>
      <c r="D37" s="11">
        <v>46344</v>
      </c>
      <c r="E37" s="11">
        <v>46345</v>
      </c>
      <c r="F37" s="11">
        <v>46346</v>
      </c>
      <c r="G37" s="11">
        <v>46347</v>
      </c>
      <c r="H37" s="12">
        <v>46348</v>
      </c>
    </row>
    <row r="38" spans="1:8" ht="56.25" customHeight="1" x14ac:dyDescent="0.15">
      <c r="B38" s="7"/>
      <c r="C38" s="7"/>
      <c r="D38" s="7"/>
      <c r="E38" s="7"/>
      <c r="F38" s="7"/>
      <c r="G38" s="7"/>
      <c r="H38" s="8"/>
    </row>
    <row r="39" spans="1:8" ht="16.5" customHeight="1" x14ac:dyDescent="0.15">
      <c r="B39" s="11">
        <f t="array" ref="B39:H39">Días+29+DATE(Calendario3Año,Calendario3MesOpción,1)-WEEKDAY(DATE(Calendario3Año,Calendario3MesOpción,1),DíaDeLaSemanaOpción)</f>
        <v>46349</v>
      </c>
      <c r="C39" s="11">
        <v>46350</v>
      </c>
      <c r="D39" s="11">
        <v>46351</v>
      </c>
      <c r="E39" s="11">
        <v>46352</v>
      </c>
      <c r="F39" s="11">
        <v>46353</v>
      </c>
      <c r="G39" s="11">
        <v>46354</v>
      </c>
      <c r="H39" s="12">
        <v>46355</v>
      </c>
    </row>
    <row r="40" spans="1:8" ht="57" customHeight="1" x14ac:dyDescent="0.15">
      <c r="B40" s="7"/>
      <c r="C40" s="7"/>
      <c r="D40" s="7"/>
      <c r="E40" s="7"/>
      <c r="F40" s="7"/>
      <c r="G40" s="7"/>
      <c r="H40" s="9"/>
    </row>
    <row r="41" spans="1:8" ht="16.5" customHeight="1" x14ac:dyDescent="0.15">
      <c r="B41" s="11">
        <f t="array" ref="B41:C41">Días+36+DATE(Calendario3Año,Calendario3MesOpción,1)-WEEKDAY(DATE(Calendario3Año,Calendario3MesOpción,1),DíaDeLaSemanaOpción)</f>
        <v>46356</v>
      </c>
      <c r="C41" s="11">
        <v>46357</v>
      </c>
      <c r="D41" s="15" t="s">
        <v>1</v>
      </c>
      <c r="E41" s="15"/>
      <c r="F41" s="15"/>
      <c r="G41" s="15"/>
      <c r="H41" s="15"/>
    </row>
    <row r="42" spans="1:8" ht="63.75" customHeight="1" x14ac:dyDescent="0.15">
      <c r="B42" s="7"/>
      <c r="C42" s="7"/>
      <c r="D42" s="17"/>
      <c r="E42" s="17"/>
      <c r="F42" s="17"/>
      <c r="G42" s="17"/>
      <c r="H42" s="17"/>
    </row>
    <row r="43" spans="1:8" ht="54" customHeight="1" x14ac:dyDescent="0.45">
      <c r="A43" s="2"/>
      <c r="B43" s="1">
        <f>YEAR(DATE(Calendario3Año,Calendario3MesOpción+1,1))</f>
        <v>2026</v>
      </c>
      <c r="C43" s="13" t="str">
        <f>TEXT(DATE(Calendario3Año,Calendario3MesOpción+1,1),"mmmm")</f>
        <v>diciembre</v>
      </c>
      <c r="D43" s="13"/>
      <c r="E43" s="13"/>
      <c r="F43" s="6"/>
      <c r="G43" s="6"/>
      <c r="H43" s="2"/>
    </row>
    <row r="44" spans="1:8" ht="16" customHeight="1" x14ac:dyDescent="0.15">
      <c r="A44" s="3"/>
      <c r="B44" s="4" t="str">
        <f>UPPER(TEXT(B45,"dddd"))</f>
        <v>LUNES</v>
      </c>
      <c r="C44" s="5" t="str">
        <f t="shared" ref="C44" si="8">UPPER(TEXT(C45,"dddd"))</f>
        <v>MARTES</v>
      </c>
      <c r="D44" s="4" t="str">
        <f t="shared" ref="D44" si="9">UPPER(TEXT(D45,"dddd"))</f>
        <v>MIÉRCOLES</v>
      </c>
      <c r="E44" s="5" t="str">
        <f t="shared" ref="E44" si="10">UPPER(TEXT(E45,"dddd"))</f>
        <v>JUEVES</v>
      </c>
      <c r="F44" s="4" t="str">
        <f t="shared" ref="F44" si="11">UPPER(TEXT(F45,"dddd"))</f>
        <v>VIERNES</v>
      </c>
      <c r="G44" s="5" t="str">
        <f t="shared" ref="G44" si="12">UPPER(TEXT(G45,"dddd"))</f>
        <v>SÁBADO</v>
      </c>
      <c r="H44" s="4" t="str">
        <f t="shared" ref="H44" si="13">UPPER(TEXT(H45,"dddd"))</f>
        <v>DOMINGO</v>
      </c>
    </row>
    <row r="45" spans="1:8" ht="16.5" customHeight="1" x14ac:dyDescent="0.15">
      <c r="B45" s="11">
        <f t="array" ref="B45:H45">Días+1+DATE(Calendario4Año,Calendario4MesOpción,1)-WEEKDAY(DATE(Calendario4Año,Calendario4MesOpción,1),DíaDeLaSemanaOpción)</f>
        <v>46356</v>
      </c>
      <c r="C45" s="11">
        <v>46357</v>
      </c>
      <c r="D45" s="11">
        <v>46358</v>
      </c>
      <c r="E45" s="11">
        <v>46359</v>
      </c>
      <c r="F45" s="11">
        <v>46360</v>
      </c>
      <c r="G45" s="11">
        <v>46361</v>
      </c>
      <c r="H45" s="12">
        <v>46362</v>
      </c>
    </row>
    <row r="46" spans="1:8" ht="56.25" customHeight="1" x14ac:dyDescent="0.15">
      <c r="B46" s="7"/>
      <c r="C46" s="7"/>
      <c r="D46" s="7"/>
      <c r="E46" s="7"/>
      <c r="F46" s="7"/>
      <c r="G46" s="7"/>
      <c r="H46" s="8"/>
    </row>
    <row r="47" spans="1:8" ht="16.5" customHeight="1" x14ac:dyDescent="0.15">
      <c r="B47" s="11">
        <f t="array" ref="B47:H47">Días+8+DATE(Calendario4Año,Calendario4MesOpción,1)-WEEKDAY(DATE(Calendario4Año,Calendario4MesOpción,1),DíaDeLaSemanaOpción)</f>
        <v>46363</v>
      </c>
      <c r="C47" s="11">
        <v>46364</v>
      </c>
      <c r="D47" s="11">
        <v>46365</v>
      </c>
      <c r="E47" s="11">
        <v>46366</v>
      </c>
      <c r="F47" s="11">
        <v>46367</v>
      </c>
      <c r="G47" s="11">
        <v>46368</v>
      </c>
      <c r="H47" s="12">
        <v>46369</v>
      </c>
    </row>
    <row r="48" spans="1:8" ht="56.25" customHeight="1" x14ac:dyDescent="0.15">
      <c r="B48" s="7"/>
      <c r="C48" s="7"/>
      <c r="D48" s="7"/>
      <c r="E48" s="7"/>
      <c r="F48" s="7"/>
      <c r="G48" s="7"/>
      <c r="H48" s="8"/>
    </row>
    <row r="49" spans="1:8" ht="16.5" customHeight="1" x14ac:dyDescent="0.15">
      <c r="B49" s="11">
        <f t="array" ref="B49:H49">Días+15+DATE(Calendario4Año,Calendario4MesOpción,1)-WEEKDAY(DATE(Calendario4Año,Calendario4MesOpción,1),DíaDeLaSemanaOpción)</f>
        <v>46370</v>
      </c>
      <c r="C49" s="11">
        <v>46371</v>
      </c>
      <c r="D49" s="11">
        <v>46372</v>
      </c>
      <c r="E49" s="11">
        <v>46373</v>
      </c>
      <c r="F49" s="11">
        <v>46374</v>
      </c>
      <c r="G49" s="11">
        <v>46375</v>
      </c>
      <c r="H49" s="12">
        <v>46376</v>
      </c>
    </row>
    <row r="50" spans="1:8" ht="56.25" customHeight="1" x14ac:dyDescent="0.15">
      <c r="B50" s="7"/>
      <c r="C50" s="7"/>
      <c r="D50" s="7"/>
      <c r="E50" s="7"/>
      <c r="F50" s="7"/>
      <c r="G50" s="7"/>
      <c r="H50" s="8"/>
    </row>
    <row r="51" spans="1:8" ht="16.5" customHeight="1" x14ac:dyDescent="0.15">
      <c r="B51" s="11">
        <f t="array" ref="B51:H51">Días+22+DATE(Calendario4Año,Calendario4MesOpción,1)-WEEKDAY(DATE(Calendario4Año,Calendario4MesOpción,1),DíaDeLaSemanaOpción)</f>
        <v>46377</v>
      </c>
      <c r="C51" s="11">
        <v>46378</v>
      </c>
      <c r="D51" s="11">
        <v>46379</v>
      </c>
      <c r="E51" s="11">
        <v>46380</v>
      </c>
      <c r="F51" s="11">
        <v>46381</v>
      </c>
      <c r="G51" s="11">
        <v>46382</v>
      </c>
      <c r="H51" s="12">
        <v>46383</v>
      </c>
    </row>
    <row r="52" spans="1:8" ht="56.25" customHeight="1" x14ac:dyDescent="0.15">
      <c r="B52" s="7"/>
      <c r="C52" s="7"/>
      <c r="D52" s="7"/>
      <c r="E52" s="7"/>
      <c r="F52" s="7"/>
      <c r="G52" s="7"/>
      <c r="H52" s="8"/>
    </row>
    <row r="53" spans="1:8" ht="16.5" customHeight="1" x14ac:dyDescent="0.15">
      <c r="B53" s="11">
        <f t="array" ref="B53:H53">Días+29+DATE(Calendario4Año,Calendario4MesOpción,1)-WEEKDAY(DATE(Calendario4Año,Calendario4MesOpción,1),DíaDeLaSemanaOpción)</f>
        <v>46384</v>
      </c>
      <c r="C53" s="11">
        <v>46385</v>
      </c>
      <c r="D53" s="11">
        <v>46386</v>
      </c>
      <c r="E53" s="11">
        <v>46387</v>
      </c>
      <c r="F53" s="11">
        <v>46388</v>
      </c>
      <c r="G53" s="11">
        <v>46389</v>
      </c>
      <c r="H53" s="12">
        <v>46390</v>
      </c>
    </row>
    <row r="54" spans="1:8" ht="57" customHeight="1" x14ac:dyDescent="0.15">
      <c r="B54" s="7"/>
      <c r="C54" s="7"/>
      <c r="D54" s="7"/>
      <c r="E54" s="7"/>
      <c r="F54" s="7"/>
      <c r="G54" s="7"/>
      <c r="H54" s="9"/>
    </row>
    <row r="55" spans="1:8" ht="16.5" customHeight="1" x14ac:dyDescent="0.15">
      <c r="B55" s="11">
        <f t="array" ref="B55:C55">Días+36+DATE(Calendario4Año,Calendario4MesOpción,1)-WEEKDAY(DATE(Calendario4Año,Calendario4MesOpción,1),DíaDeLaSemanaOpción)</f>
        <v>46391</v>
      </c>
      <c r="C55" s="11">
        <v>46392</v>
      </c>
      <c r="D55" s="14" t="s">
        <v>1</v>
      </c>
      <c r="E55" s="15"/>
      <c r="F55" s="15"/>
      <c r="G55" s="15"/>
      <c r="H55" s="15"/>
    </row>
    <row r="56" spans="1:8" ht="63.75" customHeight="1" x14ac:dyDescent="0.15">
      <c r="B56" s="7"/>
      <c r="C56" s="7"/>
      <c r="D56" s="17"/>
      <c r="E56" s="17"/>
      <c r="F56" s="17"/>
      <c r="G56" s="17"/>
      <c r="H56" s="17"/>
    </row>
    <row r="57" spans="1:8" ht="54" customHeight="1" x14ac:dyDescent="0.45">
      <c r="A57" s="2"/>
      <c r="B57" s="1">
        <f>YEAR(DATE(Calendario4Año,Calendario4MesOpción+1,1))</f>
        <v>2027</v>
      </c>
      <c r="C57" s="13" t="str">
        <f>TEXT(DATE(Calendario4Año,Calendario4MesOpción+1,1),"mmmm")</f>
        <v>enero</v>
      </c>
      <c r="D57" s="13"/>
      <c r="E57" s="13"/>
      <c r="F57" s="6"/>
      <c r="G57" s="6"/>
      <c r="H57" s="2"/>
    </row>
    <row r="58" spans="1:8" ht="16" customHeight="1" x14ac:dyDescent="0.15">
      <c r="A58" s="3"/>
      <c r="B58" s="4" t="str">
        <f>UPPER(TEXT(B59,"dddd"))</f>
        <v>LUNES</v>
      </c>
      <c r="C58" s="5" t="str">
        <f t="shared" ref="C58" si="14">UPPER(TEXT(C59,"dddd"))</f>
        <v>MARTES</v>
      </c>
      <c r="D58" s="4" t="str">
        <f t="shared" ref="D58" si="15">UPPER(TEXT(D59,"dddd"))</f>
        <v>MIÉRCOLES</v>
      </c>
      <c r="E58" s="5" t="str">
        <f t="shared" ref="E58" si="16">UPPER(TEXT(E59,"dddd"))</f>
        <v>JUEVES</v>
      </c>
      <c r="F58" s="4" t="str">
        <f t="shared" ref="F58" si="17">UPPER(TEXT(F59,"dddd"))</f>
        <v>VIERNES</v>
      </c>
      <c r="G58" s="5" t="str">
        <f t="shared" ref="G58" si="18">UPPER(TEXT(G59,"dddd"))</f>
        <v>SÁBADO</v>
      </c>
      <c r="H58" s="4" t="str">
        <f t="shared" ref="H58" si="19">UPPER(TEXT(H59,"dddd"))</f>
        <v>DOMINGO</v>
      </c>
    </row>
    <row r="59" spans="1:8" ht="16.5" customHeight="1" x14ac:dyDescent="0.15">
      <c r="B59" s="11">
        <f t="array" ref="B59:H59">Días+1+DATE(Calendario5Año,Calendario5MesOpción,1)-WEEKDAY(DATE(Calendario5Año,Calendario5MesOpción,1),DíaDeLaSemanaOpción)</f>
        <v>46384</v>
      </c>
      <c r="C59" s="11">
        <v>46385</v>
      </c>
      <c r="D59" s="11">
        <v>46386</v>
      </c>
      <c r="E59" s="11">
        <v>46387</v>
      </c>
      <c r="F59" s="11">
        <v>46388</v>
      </c>
      <c r="G59" s="11">
        <v>46389</v>
      </c>
      <c r="H59" s="12">
        <v>46390</v>
      </c>
    </row>
    <row r="60" spans="1:8" ht="56.25" customHeight="1" x14ac:dyDescent="0.15">
      <c r="B60" s="7"/>
      <c r="C60" s="7"/>
      <c r="D60" s="7"/>
      <c r="E60" s="7"/>
      <c r="F60" s="7"/>
      <c r="G60" s="7"/>
      <c r="H60" s="8"/>
    </row>
    <row r="61" spans="1:8" ht="16.5" customHeight="1" x14ac:dyDescent="0.15">
      <c r="B61" s="11">
        <f t="array" ref="B61:H61">Días+8+DATE(Calendario5Año,Calendario5MesOpción,1)-WEEKDAY(DATE(Calendario5Año,Calendario5MesOpción,1),DíaDeLaSemanaOpción)</f>
        <v>46391</v>
      </c>
      <c r="C61" s="11">
        <v>46392</v>
      </c>
      <c r="D61" s="11">
        <v>46393</v>
      </c>
      <c r="E61" s="11">
        <v>46394</v>
      </c>
      <c r="F61" s="11">
        <v>46395</v>
      </c>
      <c r="G61" s="11">
        <v>46396</v>
      </c>
      <c r="H61" s="12">
        <v>46397</v>
      </c>
    </row>
    <row r="62" spans="1:8" ht="56.25" customHeight="1" x14ac:dyDescent="0.15">
      <c r="B62" s="7"/>
      <c r="C62" s="7"/>
      <c r="D62" s="7"/>
      <c r="E62" s="7"/>
      <c r="F62" s="7"/>
      <c r="G62" s="7"/>
      <c r="H62" s="8"/>
    </row>
    <row r="63" spans="1:8" ht="16.5" customHeight="1" x14ac:dyDescent="0.15">
      <c r="B63" s="11">
        <f t="array" ref="B63:H63">Días+15+DATE(Calendario5Año,Calendario5MesOpción,1)-WEEKDAY(DATE(Calendario5Año,Calendario5MesOpción,1),DíaDeLaSemanaOpción)</f>
        <v>46398</v>
      </c>
      <c r="C63" s="11">
        <v>46399</v>
      </c>
      <c r="D63" s="11">
        <v>46400</v>
      </c>
      <c r="E63" s="11">
        <v>46401</v>
      </c>
      <c r="F63" s="11">
        <v>46402</v>
      </c>
      <c r="G63" s="11">
        <v>46403</v>
      </c>
      <c r="H63" s="12">
        <v>46404</v>
      </c>
    </row>
    <row r="64" spans="1:8" ht="56.25" customHeight="1" x14ac:dyDescent="0.15">
      <c r="B64" s="7"/>
      <c r="C64" s="7"/>
      <c r="D64" s="7"/>
      <c r="E64" s="7"/>
      <c r="F64" s="7"/>
      <c r="G64" s="7"/>
      <c r="H64" s="8"/>
    </row>
    <row r="65" spans="1:8" ht="16.5" customHeight="1" x14ac:dyDescent="0.15">
      <c r="B65" s="11">
        <f t="array" ref="B65:H65">Días+22+DATE(Calendario5Año,Calendario5MesOpción,1)-WEEKDAY(DATE(Calendario5Año,Calendario5MesOpción,1),DíaDeLaSemanaOpción)</f>
        <v>46405</v>
      </c>
      <c r="C65" s="11">
        <v>46406</v>
      </c>
      <c r="D65" s="11">
        <v>46407</v>
      </c>
      <c r="E65" s="11">
        <v>46408</v>
      </c>
      <c r="F65" s="11">
        <v>46409</v>
      </c>
      <c r="G65" s="11">
        <v>46410</v>
      </c>
      <c r="H65" s="12">
        <v>46411</v>
      </c>
    </row>
    <row r="66" spans="1:8" ht="56.25" customHeight="1" x14ac:dyDescent="0.15">
      <c r="B66" s="7"/>
      <c r="C66" s="7"/>
      <c r="D66" s="7"/>
      <c r="E66" s="7"/>
      <c r="F66" s="7"/>
      <c r="G66" s="7"/>
      <c r="H66" s="8"/>
    </row>
    <row r="67" spans="1:8" ht="16.5" customHeight="1" x14ac:dyDescent="0.15">
      <c r="B67" s="11">
        <f t="array" ref="B67:H67">Días+29+DATE(Calendario5Año,Calendario5MesOpción,1)-WEEKDAY(DATE(Calendario5Año,Calendario5MesOpción,1),DíaDeLaSemanaOpción)</f>
        <v>46412</v>
      </c>
      <c r="C67" s="11">
        <v>46413</v>
      </c>
      <c r="D67" s="11">
        <v>46414</v>
      </c>
      <c r="E67" s="11">
        <v>46415</v>
      </c>
      <c r="F67" s="11">
        <v>46416</v>
      </c>
      <c r="G67" s="11">
        <v>46417</v>
      </c>
      <c r="H67" s="12">
        <v>46418</v>
      </c>
    </row>
    <row r="68" spans="1:8" ht="57" customHeight="1" x14ac:dyDescent="0.15">
      <c r="B68" s="7"/>
      <c r="C68" s="7"/>
      <c r="D68" s="7"/>
      <c r="E68" s="7"/>
      <c r="F68" s="7"/>
      <c r="G68" s="7"/>
      <c r="H68" s="9"/>
    </row>
    <row r="69" spans="1:8" ht="16.5" customHeight="1" x14ac:dyDescent="0.15">
      <c r="B69" s="11">
        <f t="array" ref="B69:C69">Días+36+DATE(Calendario5Año,Calendario5MesOpción,1)-WEEKDAY(DATE(Calendario5Año,Calendario5MesOpción,1),DíaDeLaSemanaOpción)</f>
        <v>46419</v>
      </c>
      <c r="C69" s="11">
        <v>46420</v>
      </c>
      <c r="D69" s="14" t="s">
        <v>1</v>
      </c>
      <c r="E69" s="15"/>
      <c r="F69" s="15"/>
      <c r="G69" s="15"/>
      <c r="H69" s="15"/>
    </row>
    <row r="70" spans="1:8" ht="63.75" customHeight="1" x14ac:dyDescent="0.15">
      <c r="B70" s="7"/>
      <c r="C70" s="7"/>
      <c r="D70" s="17"/>
      <c r="E70" s="17"/>
      <c r="F70" s="17"/>
      <c r="G70" s="17"/>
      <c r="H70" s="17"/>
    </row>
    <row r="71" spans="1:8" ht="54" customHeight="1" x14ac:dyDescent="0.45">
      <c r="A71" s="2"/>
      <c r="B71" s="1">
        <f>YEAR(DATE(Calendario5Año,Calendario5MesOpción+1,1))</f>
        <v>2027</v>
      </c>
      <c r="C71" s="13" t="str">
        <f>TEXT(DATE(Calendario5Año,Calendario5MesOpción+1,1),"mmmm")</f>
        <v>febrero</v>
      </c>
      <c r="D71" s="13"/>
      <c r="E71" s="13"/>
      <c r="F71" s="6"/>
      <c r="G71" s="6"/>
      <c r="H71" s="2"/>
    </row>
    <row r="72" spans="1:8" ht="16" customHeight="1" x14ac:dyDescent="0.15">
      <c r="A72" s="3"/>
      <c r="B72" s="4" t="str">
        <f>UPPER(TEXT(B73,"dddd"))</f>
        <v>LUNES</v>
      </c>
      <c r="C72" s="5" t="str">
        <f t="shared" ref="C72" si="20">UPPER(TEXT(C73,"dddd"))</f>
        <v>MARTES</v>
      </c>
      <c r="D72" s="4" t="str">
        <f t="shared" ref="D72" si="21">UPPER(TEXT(D73,"dddd"))</f>
        <v>MIÉRCOLES</v>
      </c>
      <c r="E72" s="5" t="str">
        <f t="shared" ref="E72" si="22">UPPER(TEXT(E73,"dddd"))</f>
        <v>JUEVES</v>
      </c>
      <c r="F72" s="4" t="str">
        <f t="shared" ref="F72" si="23">UPPER(TEXT(F73,"dddd"))</f>
        <v>VIERNES</v>
      </c>
      <c r="G72" s="5" t="str">
        <f t="shared" ref="G72" si="24">UPPER(TEXT(G73,"dddd"))</f>
        <v>SÁBADO</v>
      </c>
      <c r="H72" s="4" t="str">
        <f t="shared" ref="H72" si="25">UPPER(TEXT(H73,"dddd"))</f>
        <v>DOMINGO</v>
      </c>
    </row>
    <row r="73" spans="1:8" ht="16.5" customHeight="1" x14ac:dyDescent="0.15">
      <c r="B73" s="11">
        <f t="array" ref="B73:H73">Días+1+DATE(Calendario6Año,Calendario6MesOpción,1)-WEEKDAY(DATE(Calendario6Año,Calendario6MesOpción,1),DíaDeLaSemanaOpción)</f>
        <v>46419</v>
      </c>
      <c r="C73" s="11">
        <v>46420</v>
      </c>
      <c r="D73" s="11">
        <v>46421</v>
      </c>
      <c r="E73" s="11">
        <v>46422</v>
      </c>
      <c r="F73" s="11">
        <v>46423</v>
      </c>
      <c r="G73" s="11">
        <v>46424</v>
      </c>
      <c r="H73" s="12">
        <v>46425</v>
      </c>
    </row>
    <row r="74" spans="1:8" ht="56.25" customHeight="1" x14ac:dyDescent="0.15">
      <c r="B74" s="7"/>
      <c r="C74" s="7"/>
      <c r="D74" s="7"/>
      <c r="E74" s="7"/>
      <c r="F74" s="7"/>
      <c r="G74" s="7"/>
      <c r="H74" s="8"/>
    </row>
    <row r="75" spans="1:8" ht="16.5" customHeight="1" x14ac:dyDescent="0.15">
      <c r="B75" s="11">
        <f t="array" ref="B75:H75">Días+8+DATE(Calendario6Año,Calendario6MesOpción,1)-WEEKDAY(DATE(Calendario6Año,Calendario6MesOpción,1),DíaDeLaSemanaOpción)</f>
        <v>46426</v>
      </c>
      <c r="C75" s="11">
        <v>46427</v>
      </c>
      <c r="D75" s="11">
        <v>46428</v>
      </c>
      <c r="E75" s="11">
        <v>46429</v>
      </c>
      <c r="F75" s="11">
        <v>46430</v>
      </c>
      <c r="G75" s="11">
        <v>46431</v>
      </c>
      <c r="H75" s="12">
        <v>46432</v>
      </c>
    </row>
    <row r="76" spans="1:8" ht="56.25" customHeight="1" x14ac:dyDescent="0.15">
      <c r="B76" s="7"/>
      <c r="C76" s="7"/>
      <c r="D76" s="7"/>
      <c r="E76" s="7"/>
      <c r="F76" s="7"/>
      <c r="G76" s="7"/>
      <c r="H76" s="8"/>
    </row>
    <row r="77" spans="1:8" ht="16.5" customHeight="1" x14ac:dyDescent="0.15">
      <c r="B77" s="11">
        <f t="array" ref="B77:H77">Días+15+DATE(Calendario6Año,Calendario6MesOpción,1)-WEEKDAY(DATE(Calendario6Año,Calendario6MesOpción,1),DíaDeLaSemanaOpción)</f>
        <v>46433</v>
      </c>
      <c r="C77" s="11">
        <v>46434</v>
      </c>
      <c r="D77" s="11">
        <v>46435</v>
      </c>
      <c r="E77" s="11">
        <v>46436</v>
      </c>
      <c r="F77" s="11">
        <v>46437</v>
      </c>
      <c r="G77" s="11">
        <v>46438</v>
      </c>
      <c r="H77" s="12">
        <v>46439</v>
      </c>
    </row>
    <row r="78" spans="1:8" ht="56.25" customHeight="1" x14ac:dyDescent="0.15">
      <c r="B78" s="7"/>
      <c r="C78" s="7"/>
      <c r="D78" s="7"/>
      <c r="E78" s="7"/>
      <c r="F78" s="7"/>
      <c r="G78" s="7"/>
      <c r="H78" s="8"/>
    </row>
    <row r="79" spans="1:8" ht="16.5" customHeight="1" x14ac:dyDescent="0.15">
      <c r="B79" s="11">
        <f t="array" ref="B79:H79">Días+22+DATE(Calendario6Año,Calendario6MesOpción,1)-WEEKDAY(DATE(Calendario6Año,Calendario6MesOpción,1),DíaDeLaSemanaOpción)</f>
        <v>46440</v>
      </c>
      <c r="C79" s="11">
        <v>46441</v>
      </c>
      <c r="D79" s="11">
        <v>46442</v>
      </c>
      <c r="E79" s="11">
        <v>46443</v>
      </c>
      <c r="F79" s="11">
        <v>46444</v>
      </c>
      <c r="G79" s="11">
        <v>46445</v>
      </c>
      <c r="H79" s="12">
        <v>46446</v>
      </c>
    </row>
    <row r="80" spans="1:8" ht="56.25" customHeight="1" x14ac:dyDescent="0.15">
      <c r="B80" s="7"/>
      <c r="C80" s="7"/>
      <c r="D80" s="7"/>
      <c r="E80" s="7"/>
      <c r="F80" s="7"/>
      <c r="G80" s="7"/>
      <c r="H80" s="8"/>
    </row>
    <row r="81" spans="1:8" ht="16.5" customHeight="1" x14ac:dyDescent="0.15">
      <c r="B81" s="11">
        <f t="array" ref="B81:H81">Días+29+DATE(Calendario6Año,Calendario6MesOpción,1)-WEEKDAY(DATE(Calendario6Año,Calendario6MesOpción,1),DíaDeLaSemanaOpción)</f>
        <v>46447</v>
      </c>
      <c r="C81" s="11">
        <v>46448</v>
      </c>
      <c r="D81" s="11">
        <v>46449</v>
      </c>
      <c r="E81" s="11">
        <v>46450</v>
      </c>
      <c r="F81" s="11">
        <v>46451</v>
      </c>
      <c r="G81" s="11">
        <v>46452</v>
      </c>
      <c r="H81" s="12">
        <v>46453</v>
      </c>
    </row>
    <row r="82" spans="1:8" ht="57" customHeight="1" x14ac:dyDescent="0.15">
      <c r="B82" s="7"/>
      <c r="C82" s="7"/>
      <c r="D82" s="7"/>
      <c r="E82" s="7"/>
      <c r="F82" s="7"/>
      <c r="G82" s="7"/>
      <c r="H82" s="9"/>
    </row>
    <row r="83" spans="1:8" ht="16.5" customHeight="1" x14ac:dyDescent="0.15">
      <c r="B83" s="11">
        <f t="array" ref="B83:C83">Días+36+DATE(Calendario6Año,Calendario6MesOpción,1)-WEEKDAY(DATE(Calendario6Año,Calendario6MesOpción,1),DíaDeLaSemanaOpción)</f>
        <v>46454</v>
      </c>
      <c r="C83" s="11">
        <v>46455</v>
      </c>
      <c r="D83" s="14" t="s">
        <v>1</v>
      </c>
      <c r="E83" s="15"/>
      <c r="F83" s="15"/>
      <c r="G83" s="15"/>
      <c r="H83" s="15"/>
    </row>
    <row r="84" spans="1:8" ht="63.75" customHeight="1" x14ac:dyDescent="0.15">
      <c r="B84" s="7"/>
      <c r="C84" s="7"/>
      <c r="D84" s="17"/>
      <c r="E84" s="17"/>
      <c r="F84" s="17"/>
      <c r="G84" s="17"/>
      <c r="H84" s="17"/>
    </row>
    <row r="85" spans="1:8" ht="54" customHeight="1" x14ac:dyDescent="0.45">
      <c r="A85" s="2"/>
      <c r="B85" s="1">
        <f>YEAR(DATE(Calendario6Año,Calendario6MesOpción+1,1))</f>
        <v>2027</v>
      </c>
      <c r="C85" s="13" t="str">
        <f>TEXT(DATE(Calendario6Año,Calendario6MesOpción+1,1),"mmmm")</f>
        <v>marzo</v>
      </c>
      <c r="D85" s="13"/>
      <c r="E85" s="13"/>
      <c r="F85" s="6"/>
      <c r="G85" s="6"/>
      <c r="H85" s="2"/>
    </row>
    <row r="86" spans="1:8" ht="16" customHeight="1" x14ac:dyDescent="0.15">
      <c r="A86" s="3"/>
      <c r="B86" s="4" t="str">
        <f>UPPER(TEXT(B87,"dddd"))</f>
        <v>LUNES</v>
      </c>
      <c r="C86" s="5" t="str">
        <f t="shared" ref="C86" si="26">UPPER(TEXT(C87,"dddd"))</f>
        <v>MARTES</v>
      </c>
      <c r="D86" s="4" t="str">
        <f t="shared" ref="D86" si="27">UPPER(TEXT(D87,"dddd"))</f>
        <v>MIÉRCOLES</v>
      </c>
      <c r="E86" s="5" t="str">
        <f t="shared" ref="E86" si="28">UPPER(TEXT(E87,"dddd"))</f>
        <v>JUEVES</v>
      </c>
      <c r="F86" s="4" t="str">
        <f t="shared" ref="F86" si="29">UPPER(TEXT(F87,"dddd"))</f>
        <v>VIERNES</v>
      </c>
      <c r="G86" s="5" t="str">
        <f t="shared" ref="G86" si="30">UPPER(TEXT(G87,"dddd"))</f>
        <v>SÁBADO</v>
      </c>
      <c r="H86" s="4" t="str">
        <f t="shared" ref="H86" si="31">UPPER(TEXT(H87,"dddd"))</f>
        <v>DOMINGO</v>
      </c>
    </row>
    <row r="87" spans="1:8" ht="16.5" customHeight="1" x14ac:dyDescent="0.15">
      <c r="B87" s="11">
        <f t="array" ref="B87:H87">Días+1+DATE(Calendario7Año,Calendario7MesOpción,1)-WEEKDAY(DATE(Calendario7Año,Calendario7MesOpción,1),DíaDeLaSemanaOpción)</f>
        <v>46447</v>
      </c>
      <c r="C87" s="11">
        <v>46448</v>
      </c>
      <c r="D87" s="11">
        <v>46449</v>
      </c>
      <c r="E87" s="11">
        <v>46450</v>
      </c>
      <c r="F87" s="11">
        <v>46451</v>
      </c>
      <c r="G87" s="11">
        <v>46452</v>
      </c>
      <c r="H87" s="12">
        <v>46453</v>
      </c>
    </row>
    <row r="88" spans="1:8" ht="56.25" customHeight="1" x14ac:dyDescent="0.15">
      <c r="B88" s="7"/>
      <c r="C88" s="7"/>
      <c r="D88" s="7"/>
      <c r="E88" s="7"/>
      <c r="F88" s="7"/>
      <c r="G88" s="7"/>
      <c r="H88" s="8"/>
    </row>
    <row r="89" spans="1:8" ht="16.5" customHeight="1" x14ac:dyDescent="0.15">
      <c r="B89" s="11">
        <f t="array" ref="B89:H89">Días+8+DATE(Calendario7Año,Calendario7MesOpción,1)-WEEKDAY(DATE(Calendario7Año,Calendario7MesOpción,1),DíaDeLaSemanaOpción)</f>
        <v>46454</v>
      </c>
      <c r="C89" s="11">
        <v>46455</v>
      </c>
      <c r="D89" s="11">
        <v>46456</v>
      </c>
      <c r="E89" s="11">
        <v>46457</v>
      </c>
      <c r="F89" s="11">
        <v>46458</v>
      </c>
      <c r="G89" s="11">
        <v>46459</v>
      </c>
      <c r="H89" s="12">
        <v>46460</v>
      </c>
    </row>
    <row r="90" spans="1:8" ht="56.25" customHeight="1" x14ac:dyDescent="0.15">
      <c r="B90" s="7"/>
      <c r="C90" s="7"/>
      <c r="D90" s="7"/>
      <c r="E90" s="7"/>
      <c r="F90" s="7"/>
      <c r="G90" s="7"/>
      <c r="H90" s="8"/>
    </row>
    <row r="91" spans="1:8" ht="16.5" customHeight="1" x14ac:dyDescent="0.15">
      <c r="B91" s="11">
        <f t="array" ref="B91:H91">Días+15+DATE(Calendario7Año,Calendario7MesOpción,1)-WEEKDAY(DATE(Calendario7Año,Calendario7MesOpción,1),DíaDeLaSemanaOpción)</f>
        <v>46461</v>
      </c>
      <c r="C91" s="11">
        <v>46462</v>
      </c>
      <c r="D91" s="11">
        <v>46463</v>
      </c>
      <c r="E91" s="11">
        <v>46464</v>
      </c>
      <c r="F91" s="11">
        <v>46465</v>
      </c>
      <c r="G91" s="11">
        <v>46466</v>
      </c>
      <c r="H91" s="12">
        <v>46467</v>
      </c>
    </row>
    <row r="92" spans="1:8" ht="56.25" customHeight="1" x14ac:dyDescent="0.15">
      <c r="B92" s="7"/>
      <c r="C92" s="7"/>
      <c r="D92" s="7"/>
      <c r="E92" s="7"/>
      <c r="F92" s="7"/>
      <c r="G92" s="7"/>
      <c r="H92" s="8"/>
    </row>
    <row r="93" spans="1:8" ht="16.5" customHeight="1" x14ac:dyDescent="0.15">
      <c r="B93" s="11">
        <f t="array" ref="B93:H93">Días+22+DATE(Calendario7Año,Calendario7MesOpción,1)-WEEKDAY(DATE(Calendario7Año,Calendario7MesOpción,1),DíaDeLaSemanaOpción)</f>
        <v>46468</v>
      </c>
      <c r="C93" s="11">
        <v>46469</v>
      </c>
      <c r="D93" s="11">
        <v>46470</v>
      </c>
      <c r="E93" s="11">
        <v>46471</v>
      </c>
      <c r="F93" s="11">
        <v>46472</v>
      </c>
      <c r="G93" s="11">
        <v>46473</v>
      </c>
      <c r="H93" s="12">
        <v>46474</v>
      </c>
    </row>
    <row r="94" spans="1:8" ht="56.25" customHeight="1" x14ac:dyDescent="0.15">
      <c r="B94" s="7"/>
      <c r="C94" s="7"/>
      <c r="D94" s="7"/>
      <c r="E94" s="7"/>
      <c r="F94" s="7"/>
      <c r="G94" s="7"/>
      <c r="H94" s="8"/>
    </row>
    <row r="95" spans="1:8" ht="16.5" customHeight="1" x14ac:dyDescent="0.15">
      <c r="B95" s="11">
        <f t="array" ref="B95:H95">Días+29+DATE(Calendario7Año,Calendario7MesOpción,1)-WEEKDAY(DATE(Calendario7Año,Calendario7MesOpción,1),DíaDeLaSemanaOpción)</f>
        <v>46475</v>
      </c>
      <c r="C95" s="11">
        <v>46476</v>
      </c>
      <c r="D95" s="11">
        <v>46477</v>
      </c>
      <c r="E95" s="11">
        <v>46478</v>
      </c>
      <c r="F95" s="11">
        <v>46479</v>
      </c>
      <c r="G95" s="11">
        <v>46480</v>
      </c>
      <c r="H95" s="12">
        <v>46481</v>
      </c>
    </row>
    <row r="96" spans="1:8" ht="57" customHeight="1" x14ac:dyDescent="0.15">
      <c r="B96" s="7"/>
      <c r="C96" s="7"/>
      <c r="D96" s="7"/>
      <c r="E96" s="7"/>
      <c r="F96" s="7"/>
      <c r="G96" s="7"/>
      <c r="H96" s="9"/>
    </row>
    <row r="97" spans="1:8" ht="16.5" customHeight="1" x14ac:dyDescent="0.15">
      <c r="B97" s="11">
        <f t="array" ref="B97:C97">Días+36+DATE(Calendario7Año,Calendario7MesOpción,1)-WEEKDAY(DATE(Calendario7Año,Calendario7MesOpción,1),DíaDeLaSemanaOpción)</f>
        <v>46482</v>
      </c>
      <c r="C97" s="11">
        <v>46483</v>
      </c>
      <c r="D97" s="14" t="s">
        <v>1</v>
      </c>
      <c r="E97" s="15"/>
      <c r="F97" s="15"/>
      <c r="G97" s="15"/>
      <c r="H97" s="15"/>
    </row>
    <row r="98" spans="1:8" ht="63.75" customHeight="1" x14ac:dyDescent="0.15">
      <c r="B98" s="7"/>
      <c r="C98" s="7"/>
      <c r="D98" s="17"/>
      <c r="E98" s="17"/>
      <c r="F98" s="17"/>
      <c r="G98" s="17"/>
      <c r="H98" s="17"/>
    </row>
    <row r="99" spans="1:8" ht="54" customHeight="1" x14ac:dyDescent="0.45">
      <c r="A99" s="2"/>
      <c r="B99" s="1">
        <f>YEAR(DATE(Calendario7Año,Calendario7MesOpción+1,1))</f>
        <v>2027</v>
      </c>
      <c r="C99" s="13" t="str">
        <f>TEXT(DATE(Calendario7Año,Calendario7MesOpción+1,1),"mmmm")</f>
        <v>abril</v>
      </c>
      <c r="D99" s="13"/>
      <c r="E99" s="13"/>
      <c r="F99" s="6"/>
      <c r="G99" s="6"/>
      <c r="H99" s="2"/>
    </row>
    <row r="100" spans="1:8" ht="16" customHeight="1" x14ac:dyDescent="0.15">
      <c r="A100" s="3"/>
      <c r="B100" s="4" t="str">
        <f>UPPER(TEXT(B101,"dddd"))</f>
        <v>LUNES</v>
      </c>
      <c r="C100" s="5" t="str">
        <f t="shared" ref="C100" si="32">UPPER(TEXT(C101,"dddd"))</f>
        <v>MARTES</v>
      </c>
      <c r="D100" s="4" t="str">
        <f t="shared" ref="D100" si="33">UPPER(TEXT(D101,"dddd"))</f>
        <v>MIÉRCOLES</v>
      </c>
      <c r="E100" s="5" t="str">
        <f t="shared" ref="E100" si="34">UPPER(TEXT(E101,"dddd"))</f>
        <v>JUEVES</v>
      </c>
      <c r="F100" s="4" t="str">
        <f t="shared" ref="F100" si="35">UPPER(TEXT(F101,"dddd"))</f>
        <v>VIERNES</v>
      </c>
      <c r="G100" s="5" t="str">
        <f t="shared" ref="G100" si="36">UPPER(TEXT(G101,"dddd"))</f>
        <v>SÁBADO</v>
      </c>
      <c r="H100" s="4" t="str">
        <f t="shared" ref="H100" si="37">UPPER(TEXT(H101,"dddd"))</f>
        <v>DOMINGO</v>
      </c>
    </row>
    <row r="101" spans="1:8" ht="16.5" customHeight="1" x14ac:dyDescent="0.15">
      <c r="B101" s="11">
        <f t="array" ref="B101:H101">Días+1+DATE(Calendario8Año,Calendario8MesOpción,1)-WEEKDAY(DATE(Calendario8Año,Calendario8MesOpción,1),DíaDeLaSemanaOpción)</f>
        <v>46475</v>
      </c>
      <c r="C101" s="11">
        <v>46476</v>
      </c>
      <c r="D101" s="11">
        <v>46477</v>
      </c>
      <c r="E101" s="11">
        <v>46478</v>
      </c>
      <c r="F101" s="11">
        <v>46479</v>
      </c>
      <c r="G101" s="11">
        <v>46480</v>
      </c>
      <c r="H101" s="12">
        <v>46481</v>
      </c>
    </row>
    <row r="102" spans="1:8" ht="56.25" customHeight="1" x14ac:dyDescent="0.15">
      <c r="B102" s="7"/>
      <c r="C102" s="7"/>
      <c r="D102" s="7"/>
      <c r="E102" s="7"/>
      <c r="F102" s="7"/>
      <c r="G102" s="7"/>
      <c r="H102" s="8"/>
    </row>
    <row r="103" spans="1:8" ht="16.5" customHeight="1" x14ac:dyDescent="0.15">
      <c r="B103" s="11">
        <f t="array" ref="B103:H103">Días+8+DATE(Calendario8Año,Calendario8MesOpción,1)-WEEKDAY(DATE(Calendario8Año,Calendario8MesOpción,1),DíaDeLaSemanaOpción)</f>
        <v>46482</v>
      </c>
      <c r="C103" s="11">
        <v>46483</v>
      </c>
      <c r="D103" s="11">
        <v>46484</v>
      </c>
      <c r="E103" s="11">
        <v>46485</v>
      </c>
      <c r="F103" s="11">
        <v>46486</v>
      </c>
      <c r="G103" s="11">
        <v>46487</v>
      </c>
      <c r="H103" s="12">
        <v>46488</v>
      </c>
    </row>
    <row r="104" spans="1:8" ht="56.25" customHeight="1" x14ac:dyDescent="0.15">
      <c r="B104" s="7"/>
      <c r="C104" s="7"/>
      <c r="D104" s="7"/>
      <c r="E104" s="7"/>
      <c r="F104" s="7"/>
      <c r="G104" s="7"/>
      <c r="H104" s="8"/>
    </row>
    <row r="105" spans="1:8" ht="16.5" customHeight="1" x14ac:dyDescent="0.15">
      <c r="B105" s="11">
        <f t="array" ref="B105:H105">Días+15+DATE(Calendario8Año,Calendario8MesOpción,1)-WEEKDAY(DATE(Calendario8Año,Calendario8MesOpción,1),DíaDeLaSemanaOpción)</f>
        <v>46489</v>
      </c>
      <c r="C105" s="11">
        <v>46490</v>
      </c>
      <c r="D105" s="11">
        <v>46491</v>
      </c>
      <c r="E105" s="11">
        <v>46492</v>
      </c>
      <c r="F105" s="11">
        <v>46493</v>
      </c>
      <c r="G105" s="11">
        <v>46494</v>
      </c>
      <c r="H105" s="12">
        <v>46495</v>
      </c>
    </row>
    <row r="106" spans="1:8" ht="56.25" customHeight="1" x14ac:dyDescent="0.15">
      <c r="B106" s="7"/>
      <c r="C106" s="7"/>
      <c r="D106" s="7"/>
      <c r="E106" s="7"/>
      <c r="F106" s="7"/>
      <c r="G106" s="7"/>
      <c r="H106" s="8"/>
    </row>
    <row r="107" spans="1:8" ht="16.5" customHeight="1" x14ac:dyDescent="0.15">
      <c r="B107" s="11">
        <f t="array" ref="B107:H107">Días+22+DATE(Calendario8Año,Calendario8MesOpción,1)-WEEKDAY(DATE(Calendario8Año,Calendario8MesOpción,1),DíaDeLaSemanaOpción)</f>
        <v>46496</v>
      </c>
      <c r="C107" s="11">
        <v>46497</v>
      </c>
      <c r="D107" s="11">
        <v>46498</v>
      </c>
      <c r="E107" s="11">
        <v>46499</v>
      </c>
      <c r="F107" s="11">
        <v>46500</v>
      </c>
      <c r="G107" s="11">
        <v>46501</v>
      </c>
      <c r="H107" s="12">
        <v>46502</v>
      </c>
    </row>
    <row r="108" spans="1:8" ht="56.25" customHeight="1" x14ac:dyDescent="0.15">
      <c r="B108" s="7"/>
      <c r="C108" s="7"/>
      <c r="D108" s="7"/>
      <c r="E108" s="7"/>
      <c r="F108" s="7"/>
      <c r="G108" s="7"/>
      <c r="H108" s="8"/>
    </row>
    <row r="109" spans="1:8" ht="16.5" customHeight="1" x14ac:dyDescent="0.15">
      <c r="B109" s="11">
        <f t="array" ref="B109:H109">Días+29+DATE(Calendario8Año,Calendario8MesOpción,1)-WEEKDAY(DATE(Calendario8Año,Calendario8MesOpción,1),DíaDeLaSemanaOpción)</f>
        <v>46503</v>
      </c>
      <c r="C109" s="11">
        <v>46504</v>
      </c>
      <c r="D109" s="11">
        <v>46505</v>
      </c>
      <c r="E109" s="11">
        <v>46506</v>
      </c>
      <c r="F109" s="11">
        <v>46507</v>
      </c>
      <c r="G109" s="11">
        <v>46508</v>
      </c>
      <c r="H109" s="12">
        <v>46509</v>
      </c>
    </row>
    <row r="110" spans="1:8" ht="57" customHeight="1" x14ac:dyDescent="0.15">
      <c r="B110" s="7"/>
      <c r="C110" s="7"/>
      <c r="D110" s="7"/>
      <c r="E110" s="7"/>
      <c r="F110" s="7"/>
      <c r="G110" s="7"/>
      <c r="H110" s="9"/>
    </row>
    <row r="111" spans="1:8" ht="16.5" customHeight="1" x14ac:dyDescent="0.15">
      <c r="B111" s="11">
        <f t="array" ref="B111:C111">Días+36+DATE(Calendario8Año,Calendario8MesOpción,1)-WEEKDAY(DATE(Calendario8Año,Calendario8MesOpción,1),DíaDeLaSemanaOpción)</f>
        <v>46510</v>
      </c>
      <c r="C111" s="11">
        <v>46511</v>
      </c>
      <c r="D111" s="14" t="s">
        <v>1</v>
      </c>
      <c r="E111" s="15"/>
      <c r="F111" s="15"/>
      <c r="G111" s="15"/>
      <c r="H111" s="15"/>
    </row>
    <row r="112" spans="1:8" ht="63.75" customHeight="1" x14ac:dyDescent="0.15">
      <c r="B112" s="7"/>
      <c r="C112" s="7"/>
      <c r="D112" s="17"/>
      <c r="E112" s="17"/>
      <c r="F112" s="17"/>
      <c r="G112" s="17"/>
      <c r="H112" s="17"/>
    </row>
    <row r="113" spans="1:8" ht="54" customHeight="1" x14ac:dyDescent="0.45">
      <c r="A113" s="2"/>
      <c r="B113" s="1">
        <f>YEAR(DATE(Calendario8Año,Calendario8MesOpción+1,1))</f>
        <v>2027</v>
      </c>
      <c r="C113" s="13" t="str">
        <f>TEXT(DATE(Calendario8Año,Calendario8MesOpción+1,1),"mmmm")</f>
        <v>mayo</v>
      </c>
      <c r="D113" s="13"/>
      <c r="E113" s="13"/>
      <c r="F113" s="6"/>
      <c r="G113" s="6"/>
      <c r="H113" s="2"/>
    </row>
    <row r="114" spans="1:8" ht="16" customHeight="1" x14ac:dyDescent="0.15">
      <c r="A114" s="3"/>
      <c r="B114" s="4" t="str">
        <f>UPPER(TEXT(B115,"dddd"))</f>
        <v>LUNES</v>
      </c>
      <c r="C114" s="5" t="str">
        <f t="shared" ref="C114" si="38">UPPER(TEXT(C115,"dddd"))</f>
        <v>MARTES</v>
      </c>
      <c r="D114" s="4" t="str">
        <f t="shared" ref="D114" si="39">UPPER(TEXT(D115,"dddd"))</f>
        <v>MIÉRCOLES</v>
      </c>
      <c r="E114" s="5" t="str">
        <f t="shared" ref="E114" si="40">UPPER(TEXT(E115,"dddd"))</f>
        <v>JUEVES</v>
      </c>
      <c r="F114" s="4" t="str">
        <f t="shared" ref="F114" si="41">UPPER(TEXT(F115,"dddd"))</f>
        <v>VIERNES</v>
      </c>
      <c r="G114" s="5" t="str">
        <f t="shared" ref="G114" si="42">UPPER(TEXT(G115,"dddd"))</f>
        <v>SÁBADO</v>
      </c>
      <c r="H114" s="4" t="str">
        <f t="shared" ref="H114" si="43">UPPER(TEXT(H115,"dddd"))</f>
        <v>DOMINGO</v>
      </c>
    </row>
    <row r="115" spans="1:8" ht="16.5" customHeight="1" x14ac:dyDescent="0.15">
      <c r="B115" s="11">
        <f t="array" ref="B115:H115">Días+1+DATE(Calendar9Year,Calendario9MesOpción,1)-WEEKDAY(DATE(Calendar9Year,Calendario9MesOpción,1),DíaDeLaSemanaOpción)</f>
        <v>46503</v>
      </c>
      <c r="C115" s="11">
        <v>46504</v>
      </c>
      <c r="D115" s="11">
        <v>46505</v>
      </c>
      <c r="E115" s="11">
        <v>46506</v>
      </c>
      <c r="F115" s="11">
        <v>46507</v>
      </c>
      <c r="G115" s="11">
        <v>46508</v>
      </c>
      <c r="H115" s="12">
        <v>46509</v>
      </c>
    </row>
    <row r="116" spans="1:8" ht="56.25" customHeight="1" x14ac:dyDescent="0.15">
      <c r="B116" s="7"/>
      <c r="C116" s="7"/>
      <c r="D116" s="7"/>
      <c r="E116" s="7"/>
      <c r="F116" s="7"/>
      <c r="G116" s="7"/>
      <c r="H116" s="8"/>
    </row>
    <row r="117" spans="1:8" ht="16.5" customHeight="1" x14ac:dyDescent="0.15">
      <c r="B117" s="11">
        <f t="array" ref="B117:H117">Días+8+DATE(Calendar9Year,Calendario9MesOpción,1)-WEEKDAY(DATE(Calendar9Year,Calendario9MesOpción,1),DíaDeLaSemanaOpción)</f>
        <v>46510</v>
      </c>
      <c r="C117" s="11">
        <v>46511</v>
      </c>
      <c r="D117" s="11">
        <v>46512</v>
      </c>
      <c r="E117" s="11">
        <v>46513</v>
      </c>
      <c r="F117" s="11">
        <v>46514</v>
      </c>
      <c r="G117" s="11">
        <v>46515</v>
      </c>
      <c r="H117" s="12">
        <v>46516</v>
      </c>
    </row>
    <row r="118" spans="1:8" ht="56.25" customHeight="1" x14ac:dyDescent="0.15">
      <c r="B118" s="7"/>
      <c r="C118" s="7"/>
      <c r="D118" s="7"/>
      <c r="E118" s="7"/>
      <c r="F118" s="7"/>
      <c r="G118" s="7"/>
      <c r="H118" s="8"/>
    </row>
    <row r="119" spans="1:8" ht="16.5" customHeight="1" x14ac:dyDescent="0.15">
      <c r="B119" s="11">
        <f t="array" ref="B119:H119">Días+15+DATE(Calendar9Year,Calendario9MesOpción,1)-WEEKDAY(DATE(Calendar9Year,Calendario9MesOpción,1),DíaDeLaSemanaOpción)</f>
        <v>46517</v>
      </c>
      <c r="C119" s="11">
        <v>46518</v>
      </c>
      <c r="D119" s="11">
        <v>46519</v>
      </c>
      <c r="E119" s="11">
        <v>46520</v>
      </c>
      <c r="F119" s="11">
        <v>46521</v>
      </c>
      <c r="G119" s="11">
        <v>46522</v>
      </c>
      <c r="H119" s="12">
        <v>46523</v>
      </c>
    </row>
    <row r="120" spans="1:8" ht="56.25" customHeight="1" x14ac:dyDescent="0.15">
      <c r="B120" s="7"/>
      <c r="C120" s="7"/>
      <c r="D120" s="7"/>
      <c r="E120" s="7"/>
      <c r="F120" s="7"/>
      <c r="G120" s="7"/>
      <c r="H120" s="8"/>
    </row>
    <row r="121" spans="1:8" ht="16.5" customHeight="1" x14ac:dyDescent="0.15">
      <c r="B121" s="11">
        <f t="array" ref="B121:H121">Días+22+DATE(Calendar9Year,Calendario9MesOpción,1)-WEEKDAY(DATE(Calendar9Year,Calendario9MesOpción,1),DíaDeLaSemanaOpción)</f>
        <v>46524</v>
      </c>
      <c r="C121" s="11">
        <v>46525</v>
      </c>
      <c r="D121" s="11">
        <v>46526</v>
      </c>
      <c r="E121" s="11">
        <v>46527</v>
      </c>
      <c r="F121" s="11">
        <v>46528</v>
      </c>
      <c r="G121" s="11">
        <v>46529</v>
      </c>
      <c r="H121" s="12">
        <v>46530</v>
      </c>
    </row>
    <row r="122" spans="1:8" ht="56.25" customHeight="1" x14ac:dyDescent="0.15">
      <c r="B122" s="7"/>
      <c r="C122" s="7"/>
      <c r="D122" s="7"/>
      <c r="E122" s="7"/>
      <c r="F122" s="7"/>
      <c r="G122" s="7"/>
      <c r="H122" s="8"/>
    </row>
    <row r="123" spans="1:8" ht="16.5" customHeight="1" x14ac:dyDescent="0.15">
      <c r="B123" s="11">
        <f t="array" ref="B123:H123">Días+29+DATE(Calendar9Year,Calendario9MesOpción,1)-WEEKDAY(DATE(Calendar9Year,Calendario9MesOpción,1),DíaDeLaSemanaOpción)</f>
        <v>46531</v>
      </c>
      <c r="C123" s="11">
        <v>46532</v>
      </c>
      <c r="D123" s="11">
        <v>46533</v>
      </c>
      <c r="E123" s="11">
        <v>46534</v>
      </c>
      <c r="F123" s="11">
        <v>46535</v>
      </c>
      <c r="G123" s="11">
        <v>46536</v>
      </c>
      <c r="H123" s="12">
        <v>46537</v>
      </c>
    </row>
    <row r="124" spans="1:8" ht="57" customHeight="1" x14ac:dyDescent="0.15">
      <c r="B124" s="7"/>
      <c r="C124" s="7"/>
      <c r="D124" s="7"/>
      <c r="E124" s="7"/>
      <c r="F124" s="7"/>
      <c r="G124" s="7"/>
      <c r="H124" s="9"/>
    </row>
    <row r="125" spans="1:8" ht="16.5" customHeight="1" x14ac:dyDescent="0.15">
      <c r="B125" s="11">
        <f t="array" ref="B125:C125">Días+36+DATE(Calendar9Year,Calendario9MesOpción,1)-WEEKDAY(DATE(Calendar9Year,Calendario9MesOpción,1),DíaDeLaSemanaOpción)</f>
        <v>46538</v>
      </c>
      <c r="C125" s="11">
        <v>46539</v>
      </c>
      <c r="D125" s="14" t="s">
        <v>1</v>
      </c>
      <c r="E125" s="15"/>
      <c r="F125" s="15"/>
      <c r="G125" s="15"/>
      <c r="H125" s="15"/>
    </row>
    <row r="126" spans="1:8" ht="63.75" customHeight="1" x14ac:dyDescent="0.15">
      <c r="B126" s="7"/>
      <c r="C126" s="7"/>
      <c r="D126" s="17"/>
      <c r="E126" s="17"/>
      <c r="F126" s="17"/>
      <c r="G126" s="17"/>
      <c r="H126" s="17"/>
    </row>
    <row r="127" spans="1:8" ht="54" customHeight="1" x14ac:dyDescent="0.45">
      <c r="A127" s="2"/>
      <c r="B127" s="1">
        <f>YEAR(DATE(Calendar9Year,Calendario9MesOpción+1,1))</f>
        <v>2027</v>
      </c>
      <c r="C127" s="13" t="str">
        <f>TEXT(DATE(Calendar9Year,Calendario9MesOpción+1,1),"mmmm")</f>
        <v>junio</v>
      </c>
      <c r="D127" s="13"/>
      <c r="E127" s="13"/>
      <c r="F127" s="6"/>
      <c r="G127" s="6"/>
      <c r="H127" s="2"/>
    </row>
    <row r="128" spans="1:8" ht="16" customHeight="1" x14ac:dyDescent="0.15">
      <c r="A128" s="3"/>
      <c r="B128" s="4" t="str">
        <f>UPPER(TEXT(B129,"dddd"))</f>
        <v>LUNES</v>
      </c>
      <c r="C128" s="5" t="str">
        <f t="shared" ref="C128:H128" si="44">UPPER(TEXT(C129,"dddd"))</f>
        <v>MARTES</v>
      </c>
      <c r="D128" s="4" t="str">
        <f t="shared" si="44"/>
        <v>MIÉRCOLES</v>
      </c>
      <c r="E128" s="5" t="str">
        <f t="shared" si="44"/>
        <v>JUEVES</v>
      </c>
      <c r="F128" s="4" t="str">
        <f t="shared" si="44"/>
        <v>VIERNES</v>
      </c>
      <c r="G128" s="5" t="str">
        <f t="shared" si="44"/>
        <v>SÁBADO</v>
      </c>
      <c r="H128" s="4" t="str">
        <f t="shared" si="44"/>
        <v>DOMINGO</v>
      </c>
    </row>
    <row r="129" spans="2:8" ht="16.5" customHeight="1" x14ac:dyDescent="0.15">
      <c r="B129" s="11">
        <f t="array" ref="B129:H129">Días+1+DATE(Calendario10Año,Calendario10MesOpción,1)-WEEKDAY(DATE(Calendario10Año,Calendario10MesOpción,1),DíaDeLaSemanaOpción)</f>
        <v>46538</v>
      </c>
      <c r="C129" s="11">
        <v>46539</v>
      </c>
      <c r="D129" s="11">
        <v>46540</v>
      </c>
      <c r="E129" s="11">
        <v>46541</v>
      </c>
      <c r="F129" s="11">
        <v>46542</v>
      </c>
      <c r="G129" s="11">
        <v>46543</v>
      </c>
      <c r="H129" s="12">
        <v>46544</v>
      </c>
    </row>
    <row r="130" spans="2:8" ht="56.25" customHeight="1" x14ac:dyDescent="0.15">
      <c r="B130" s="7"/>
      <c r="C130" s="7"/>
      <c r="D130" s="7"/>
      <c r="E130" s="7"/>
      <c r="F130" s="7"/>
      <c r="G130" s="7"/>
      <c r="H130" s="8"/>
    </row>
    <row r="131" spans="2:8" ht="16.5" customHeight="1" x14ac:dyDescent="0.15">
      <c r="B131" s="11">
        <f t="array" ref="B131:H131">Días+8+DATE(Calendario10Año,Calendario10MesOpción,1)-WEEKDAY(DATE(Calendario10Año,Calendario10MesOpción,1),DíaDeLaSemanaOpción)</f>
        <v>46545</v>
      </c>
      <c r="C131" s="11">
        <v>46546</v>
      </c>
      <c r="D131" s="11">
        <v>46547</v>
      </c>
      <c r="E131" s="11">
        <v>46548</v>
      </c>
      <c r="F131" s="11">
        <v>46549</v>
      </c>
      <c r="G131" s="11">
        <v>46550</v>
      </c>
      <c r="H131" s="12">
        <v>46551</v>
      </c>
    </row>
    <row r="132" spans="2:8" ht="56.25" customHeight="1" x14ac:dyDescent="0.15">
      <c r="B132" s="7"/>
      <c r="C132" s="7"/>
      <c r="D132" s="7"/>
      <c r="E132" s="7"/>
      <c r="F132" s="7"/>
      <c r="G132" s="7"/>
      <c r="H132" s="8"/>
    </row>
    <row r="133" spans="2:8" ht="16.5" customHeight="1" x14ac:dyDescent="0.15">
      <c r="B133" s="11">
        <f t="array" ref="B133:H133">Días+15+DATE(Calendario10Año,Calendario10MesOpción,1)-WEEKDAY(DATE(Calendario10Año,Calendario10MesOpción,1),DíaDeLaSemanaOpción)</f>
        <v>46552</v>
      </c>
      <c r="C133" s="11">
        <v>46553</v>
      </c>
      <c r="D133" s="11">
        <v>46554</v>
      </c>
      <c r="E133" s="11">
        <v>46555</v>
      </c>
      <c r="F133" s="11">
        <v>46556</v>
      </c>
      <c r="G133" s="11">
        <v>46557</v>
      </c>
      <c r="H133" s="12">
        <v>46558</v>
      </c>
    </row>
    <row r="134" spans="2:8" ht="56.25" customHeight="1" x14ac:dyDescent="0.15">
      <c r="B134" s="7"/>
      <c r="C134" s="7"/>
      <c r="D134" s="7"/>
      <c r="E134" s="7"/>
      <c r="F134" s="7"/>
      <c r="G134" s="7"/>
      <c r="H134" s="8"/>
    </row>
    <row r="135" spans="2:8" ht="16.5" customHeight="1" x14ac:dyDescent="0.15">
      <c r="B135" s="11">
        <f t="array" ref="B135:H135">Días+22+DATE(Calendario10Año,Calendario10MesOpción,1)-WEEKDAY(DATE(Calendario10Año,Calendario10MesOpción,1),DíaDeLaSemanaOpción)</f>
        <v>46559</v>
      </c>
      <c r="C135" s="11">
        <v>46560</v>
      </c>
      <c r="D135" s="11">
        <v>46561</v>
      </c>
      <c r="E135" s="11">
        <v>46562</v>
      </c>
      <c r="F135" s="11">
        <v>46563</v>
      </c>
      <c r="G135" s="11">
        <v>46564</v>
      </c>
      <c r="H135" s="12">
        <v>46565</v>
      </c>
    </row>
    <row r="136" spans="2:8" ht="56.25" customHeight="1" x14ac:dyDescent="0.15">
      <c r="B136" s="7"/>
      <c r="C136" s="7"/>
      <c r="D136" s="7"/>
      <c r="E136" s="7"/>
      <c r="F136" s="7"/>
      <c r="G136" s="7"/>
      <c r="H136" s="8"/>
    </row>
    <row r="137" spans="2:8" ht="16.5" customHeight="1" x14ac:dyDescent="0.15">
      <c r="B137" s="11">
        <f t="array" ref="B137:H137">Días+29+DATE(Calendario10Año,Calendario10MesOpción,1)-WEEKDAY(DATE(Calendario10Año,Calendario10MesOpción,1),DíaDeLaSemanaOpción)</f>
        <v>46566</v>
      </c>
      <c r="C137" s="11">
        <v>46567</v>
      </c>
      <c r="D137" s="11">
        <v>46568</v>
      </c>
      <c r="E137" s="11">
        <v>46569</v>
      </c>
      <c r="F137" s="11">
        <v>46570</v>
      </c>
      <c r="G137" s="11">
        <v>46571</v>
      </c>
      <c r="H137" s="12">
        <v>46572</v>
      </c>
    </row>
    <row r="138" spans="2:8" ht="57" customHeight="1" x14ac:dyDescent="0.15">
      <c r="B138" s="7"/>
      <c r="C138" s="7"/>
      <c r="D138" s="7"/>
      <c r="E138" s="7"/>
      <c r="F138" s="7"/>
      <c r="G138" s="7"/>
      <c r="H138" s="9"/>
    </row>
    <row r="139" spans="2:8" ht="16.5" customHeight="1" x14ac:dyDescent="0.15">
      <c r="B139" s="11">
        <f t="array" ref="B139:C139">Días+36+DATE(Calendario10Año,Calendario10MesOpción,1)-WEEKDAY(DATE(Calendario10Año,Calendario10MesOpción,1),DíaDeLaSemanaOpción)</f>
        <v>46573</v>
      </c>
      <c r="C139" s="11">
        <v>46574</v>
      </c>
      <c r="D139" s="14" t="s">
        <v>1</v>
      </c>
      <c r="E139" s="15"/>
      <c r="F139" s="15"/>
      <c r="G139" s="15"/>
      <c r="H139" s="15"/>
    </row>
    <row r="140" spans="2:8" ht="63.75" customHeight="1" x14ac:dyDescent="0.15">
      <c r="B140" s="7"/>
      <c r="C140" s="7"/>
      <c r="D140" s="17"/>
      <c r="E140" s="17"/>
      <c r="F140" s="17"/>
      <c r="G140" s="17"/>
      <c r="H140" s="17"/>
    </row>
    <row r="141" spans="2:8" ht="54" customHeight="1" x14ac:dyDescent="0.45">
      <c r="B141" s="1">
        <f>YEAR(DATE(Calendario10Año,Calendario10MesOpción+1,1))</f>
        <v>2027</v>
      </c>
      <c r="C141" s="13" t="str">
        <f>TEXT(DATE(Calendario10Año,Calendario10MesOpción+1,1),"mmmm")</f>
        <v>julio</v>
      </c>
      <c r="D141" s="13"/>
      <c r="E141" s="13"/>
      <c r="F141" s="6"/>
      <c r="G141" s="6"/>
      <c r="H141" s="2"/>
    </row>
    <row r="142" spans="2:8" ht="16" customHeight="1" x14ac:dyDescent="0.15">
      <c r="B142" s="4" t="str">
        <f>UPPER(TEXT(B143,"dddd"))</f>
        <v>LUNES</v>
      </c>
      <c r="C142" s="5" t="str">
        <f t="shared" ref="C142:H142" si="45">UPPER(TEXT(C143,"dddd"))</f>
        <v>MARTES</v>
      </c>
      <c r="D142" s="4" t="str">
        <f t="shared" si="45"/>
        <v>MIÉRCOLES</v>
      </c>
      <c r="E142" s="5" t="str">
        <f t="shared" si="45"/>
        <v>JUEVES</v>
      </c>
      <c r="F142" s="4" t="str">
        <f t="shared" si="45"/>
        <v>VIERNES</v>
      </c>
      <c r="G142" s="5" t="str">
        <f t="shared" si="45"/>
        <v>SÁBADO</v>
      </c>
      <c r="H142" s="4" t="str">
        <f t="shared" si="45"/>
        <v>DOMINGO</v>
      </c>
    </row>
    <row r="143" spans="2:8" ht="16.5" customHeight="1" x14ac:dyDescent="0.15">
      <c r="B143" s="11">
        <f t="array" ref="B143:H143">Días+1+DATE(Calendario11Año,Calendario11MesOpción,1)-WEEKDAY(DATE(Calendario11Año,Calendario11MesOpción,1),DíaDeLaSemanaOpción)</f>
        <v>46566</v>
      </c>
      <c r="C143" s="11">
        <v>46567</v>
      </c>
      <c r="D143" s="11">
        <v>46568</v>
      </c>
      <c r="E143" s="11">
        <v>46569</v>
      </c>
      <c r="F143" s="11">
        <v>46570</v>
      </c>
      <c r="G143" s="11">
        <v>46571</v>
      </c>
      <c r="H143" s="12">
        <v>46572</v>
      </c>
    </row>
    <row r="144" spans="2:8" ht="56.25" customHeight="1" x14ac:dyDescent="0.15">
      <c r="B144" s="7"/>
      <c r="C144" s="7"/>
      <c r="D144" s="7"/>
      <c r="E144" s="7"/>
      <c r="F144" s="7"/>
      <c r="G144" s="7"/>
      <c r="H144" s="8"/>
    </row>
    <row r="145" spans="2:8" ht="16.5" customHeight="1" x14ac:dyDescent="0.15">
      <c r="B145" s="11">
        <f t="array" ref="B145:H145">Días+8+DATE(Calendario11Año,Calendario11MesOpción,1)-WEEKDAY(DATE(Calendario11Año,Calendario11MesOpción,1),DíaDeLaSemanaOpción)</f>
        <v>46573</v>
      </c>
      <c r="C145" s="11">
        <v>46574</v>
      </c>
      <c r="D145" s="11">
        <v>46575</v>
      </c>
      <c r="E145" s="11">
        <v>46576</v>
      </c>
      <c r="F145" s="11">
        <v>46577</v>
      </c>
      <c r="G145" s="11">
        <v>46578</v>
      </c>
      <c r="H145" s="12">
        <v>46579</v>
      </c>
    </row>
    <row r="146" spans="2:8" ht="56.25" customHeight="1" x14ac:dyDescent="0.15">
      <c r="B146" s="7"/>
      <c r="C146" s="7"/>
      <c r="D146" s="7"/>
      <c r="E146" s="7"/>
      <c r="F146" s="7"/>
      <c r="G146" s="7"/>
      <c r="H146" s="8"/>
    </row>
    <row r="147" spans="2:8" ht="16.5" customHeight="1" x14ac:dyDescent="0.15">
      <c r="B147" s="11">
        <f t="array" ref="B147:H147">Días+15+DATE(Calendario11Año,Calendario11MesOpción,1)-WEEKDAY(DATE(Calendario11Año,Calendario11MesOpción,1),DíaDeLaSemanaOpción)</f>
        <v>46580</v>
      </c>
      <c r="C147" s="11">
        <v>46581</v>
      </c>
      <c r="D147" s="11">
        <v>46582</v>
      </c>
      <c r="E147" s="11">
        <v>46583</v>
      </c>
      <c r="F147" s="11">
        <v>46584</v>
      </c>
      <c r="G147" s="11">
        <v>46585</v>
      </c>
      <c r="H147" s="12">
        <v>46586</v>
      </c>
    </row>
    <row r="148" spans="2:8" ht="56.25" customHeight="1" x14ac:dyDescent="0.15">
      <c r="B148" s="7"/>
      <c r="C148" s="7"/>
      <c r="D148" s="7"/>
      <c r="E148" s="7"/>
      <c r="F148" s="7"/>
      <c r="G148" s="7"/>
      <c r="H148" s="8"/>
    </row>
    <row r="149" spans="2:8" ht="16.5" customHeight="1" x14ac:dyDescent="0.15">
      <c r="B149" s="11">
        <f t="array" ref="B149:H149">Días+22+DATE(Calendario11Año,Calendario11MesOpción,1)-WEEKDAY(DATE(Calendario11Año,Calendario11MesOpción,1),DíaDeLaSemanaOpción)</f>
        <v>46587</v>
      </c>
      <c r="C149" s="11">
        <v>46588</v>
      </c>
      <c r="D149" s="11">
        <v>46589</v>
      </c>
      <c r="E149" s="11">
        <v>46590</v>
      </c>
      <c r="F149" s="11">
        <v>46591</v>
      </c>
      <c r="G149" s="11">
        <v>46592</v>
      </c>
      <c r="H149" s="12">
        <v>46593</v>
      </c>
    </row>
    <row r="150" spans="2:8" ht="56.25" customHeight="1" x14ac:dyDescent="0.15">
      <c r="B150" s="7"/>
      <c r="C150" s="7"/>
      <c r="D150" s="7"/>
      <c r="E150" s="7"/>
      <c r="F150" s="7"/>
      <c r="G150" s="7"/>
      <c r="H150" s="8"/>
    </row>
    <row r="151" spans="2:8" ht="16.5" customHeight="1" x14ac:dyDescent="0.15">
      <c r="B151" s="11">
        <f t="array" ref="B151:H151">Días+29+DATE(Calendario11Año,Calendario11MesOpción,1)-WEEKDAY(DATE(Calendario11Año,Calendario11MesOpción,1),DíaDeLaSemanaOpción)</f>
        <v>46594</v>
      </c>
      <c r="C151" s="11">
        <v>46595</v>
      </c>
      <c r="D151" s="11">
        <v>46596</v>
      </c>
      <c r="E151" s="11">
        <v>46597</v>
      </c>
      <c r="F151" s="11">
        <v>46598</v>
      </c>
      <c r="G151" s="11">
        <v>46599</v>
      </c>
      <c r="H151" s="12">
        <v>46600</v>
      </c>
    </row>
    <row r="152" spans="2:8" ht="57" customHeight="1" x14ac:dyDescent="0.15">
      <c r="B152" s="7"/>
      <c r="C152" s="7"/>
      <c r="D152" s="7"/>
      <c r="E152" s="7"/>
      <c r="F152" s="7"/>
      <c r="G152" s="7"/>
      <c r="H152" s="9"/>
    </row>
    <row r="153" spans="2:8" ht="16.5" customHeight="1" x14ac:dyDescent="0.15">
      <c r="B153" s="11">
        <f t="array" ref="B153:C153">Días+36+DATE(Calendario11Año,Calendario11MesOpción,1)-WEEKDAY(DATE(Calendario11Año,Calendario11MesOpción,1),DíaDeLaSemanaOpción)</f>
        <v>46601</v>
      </c>
      <c r="C153" s="11">
        <v>46602</v>
      </c>
      <c r="D153" s="14" t="s">
        <v>1</v>
      </c>
      <c r="E153" s="15"/>
      <c r="F153" s="15"/>
      <c r="G153" s="15"/>
      <c r="H153" s="15"/>
    </row>
    <row r="154" spans="2:8" ht="63.75" customHeight="1" x14ac:dyDescent="0.15">
      <c r="B154" s="7"/>
      <c r="C154" s="7"/>
      <c r="D154" s="17"/>
      <c r="E154" s="17"/>
      <c r="F154" s="17"/>
      <c r="G154" s="17"/>
      <c r="H154" s="17"/>
    </row>
    <row r="155" spans="2:8" ht="54" customHeight="1" x14ac:dyDescent="0.45">
      <c r="B155" s="1">
        <f>YEAR(DATE(Calendario11Año,Calendario11MesOpción+1,1))</f>
        <v>2027</v>
      </c>
      <c r="C155" s="13" t="str">
        <f>TEXT(DATE(Calendario11Año,Calendario11MesOpción+1,1),"mmmm")</f>
        <v>agosto</v>
      </c>
      <c r="D155" s="13"/>
      <c r="E155" s="13"/>
      <c r="F155" s="6"/>
      <c r="G155" s="6"/>
      <c r="H155" s="2"/>
    </row>
    <row r="156" spans="2:8" ht="16" customHeight="1" x14ac:dyDescent="0.15">
      <c r="B156" s="4" t="str">
        <f>UPPER(TEXT(B157,"dddd"))</f>
        <v>LUNES</v>
      </c>
      <c r="C156" s="5" t="str">
        <f t="shared" ref="C156:H156" si="46">UPPER(TEXT(C157,"dddd"))</f>
        <v>MARTES</v>
      </c>
      <c r="D156" s="4" t="str">
        <f t="shared" si="46"/>
        <v>MIÉRCOLES</v>
      </c>
      <c r="E156" s="5" t="str">
        <f t="shared" si="46"/>
        <v>JUEVES</v>
      </c>
      <c r="F156" s="4" t="str">
        <f t="shared" si="46"/>
        <v>VIERNES</v>
      </c>
      <c r="G156" s="5" t="str">
        <f t="shared" si="46"/>
        <v>SÁBADO</v>
      </c>
      <c r="H156" s="4" t="str">
        <f t="shared" si="46"/>
        <v>DOMINGO</v>
      </c>
    </row>
    <row r="157" spans="2:8" ht="16.5" customHeight="1" x14ac:dyDescent="0.15">
      <c r="B157" s="11">
        <f t="array" ref="B157:H157">Días+1+DATE(Calendario12Año,Calendario12MesOpción,1)-WEEKDAY(DATE(Calendario12Año,Calendario12MesOpción,1),DíaDeLaSemanaOpción)</f>
        <v>46594</v>
      </c>
      <c r="C157" s="11">
        <v>46595</v>
      </c>
      <c r="D157" s="11">
        <v>46596</v>
      </c>
      <c r="E157" s="11">
        <v>46597</v>
      </c>
      <c r="F157" s="11">
        <v>46598</v>
      </c>
      <c r="G157" s="11">
        <v>46599</v>
      </c>
      <c r="H157" s="12">
        <v>46600</v>
      </c>
    </row>
    <row r="158" spans="2:8" ht="56.25" customHeight="1" x14ac:dyDescent="0.15">
      <c r="B158" s="7"/>
      <c r="C158" s="7"/>
      <c r="D158" s="7"/>
      <c r="E158" s="7"/>
      <c r="F158" s="7"/>
      <c r="G158" s="7"/>
      <c r="H158" s="8"/>
    </row>
    <row r="159" spans="2:8" ht="16.5" customHeight="1" x14ac:dyDescent="0.15">
      <c r="B159" s="11">
        <f t="array" ref="B159:H159">Días+8+DATE(Calendario12Año,Calendario12MesOpción,1)-WEEKDAY(DATE(Calendario12Año,Calendario12MesOpción,1),DíaDeLaSemanaOpción)</f>
        <v>46601</v>
      </c>
      <c r="C159" s="11">
        <v>46602</v>
      </c>
      <c r="D159" s="11">
        <v>46603</v>
      </c>
      <c r="E159" s="11">
        <v>46604</v>
      </c>
      <c r="F159" s="11">
        <v>46605</v>
      </c>
      <c r="G159" s="11">
        <v>46606</v>
      </c>
      <c r="H159" s="12">
        <v>46607</v>
      </c>
    </row>
    <row r="160" spans="2:8" ht="56.25" customHeight="1" x14ac:dyDescent="0.15">
      <c r="B160" s="7"/>
      <c r="C160" s="7"/>
      <c r="D160" s="7"/>
      <c r="E160" s="7"/>
      <c r="F160" s="7"/>
      <c r="G160" s="7"/>
      <c r="H160" s="8"/>
    </row>
    <row r="161" spans="2:8" ht="16.5" customHeight="1" x14ac:dyDescent="0.15">
      <c r="B161" s="11">
        <f t="array" ref="B161:H161">Días+15+DATE(Calendario12Año,Calendario12MesOpción,1)-WEEKDAY(DATE(Calendario12Año,Calendario12MesOpción,1),DíaDeLaSemanaOpción)</f>
        <v>46608</v>
      </c>
      <c r="C161" s="11">
        <v>46609</v>
      </c>
      <c r="D161" s="11">
        <v>46610</v>
      </c>
      <c r="E161" s="11">
        <v>46611</v>
      </c>
      <c r="F161" s="11">
        <v>46612</v>
      </c>
      <c r="G161" s="11">
        <v>46613</v>
      </c>
      <c r="H161" s="12">
        <v>46614</v>
      </c>
    </row>
    <row r="162" spans="2:8" ht="56.25" customHeight="1" x14ac:dyDescent="0.15">
      <c r="B162" s="7"/>
      <c r="C162" s="7"/>
      <c r="D162" s="7"/>
      <c r="E162" s="7"/>
      <c r="F162" s="7"/>
      <c r="G162" s="7"/>
      <c r="H162" s="8"/>
    </row>
    <row r="163" spans="2:8" ht="16.5" customHeight="1" x14ac:dyDescent="0.15">
      <c r="B163" s="11">
        <f t="array" ref="B163:H163">Días+22+DATE(Calendario12Año,Calendario12MesOpción,1)-WEEKDAY(DATE(Calendario12Año,Calendario12MesOpción,1),DíaDeLaSemanaOpción)</f>
        <v>46615</v>
      </c>
      <c r="C163" s="11">
        <v>46616</v>
      </c>
      <c r="D163" s="11">
        <v>46617</v>
      </c>
      <c r="E163" s="11">
        <v>46618</v>
      </c>
      <c r="F163" s="11">
        <v>46619</v>
      </c>
      <c r="G163" s="11">
        <v>46620</v>
      </c>
      <c r="H163" s="12">
        <v>46621</v>
      </c>
    </row>
    <row r="164" spans="2:8" ht="56.25" customHeight="1" x14ac:dyDescent="0.15">
      <c r="B164" s="7"/>
      <c r="C164" s="7"/>
      <c r="D164" s="7"/>
      <c r="E164" s="7"/>
      <c r="F164" s="7"/>
      <c r="G164" s="7"/>
      <c r="H164" s="8"/>
    </row>
    <row r="165" spans="2:8" ht="16.5" customHeight="1" x14ac:dyDescent="0.15">
      <c r="B165" s="11">
        <f t="array" ref="B165:H165">Días+29+DATE(Calendario12Año,Calendario12MesOpción,1)-WEEKDAY(DATE(Calendario12Año,Calendario12MesOpción,1),DíaDeLaSemanaOpción)</f>
        <v>46622</v>
      </c>
      <c r="C165" s="11">
        <v>46623</v>
      </c>
      <c r="D165" s="11">
        <v>46624</v>
      </c>
      <c r="E165" s="11">
        <v>46625</v>
      </c>
      <c r="F165" s="11">
        <v>46626</v>
      </c>
      <c r="G165" s="11">
        <v>46627</v>
      </c>
      <c r="H165" s="12">
        <v>46628</v>
      </c>
    </row>
    <row r="166" spans="2:8" ht="57" customHeight="1" x14ac:dyDescent="0.15">
      <c r="B166" s="7"/>
      <c r="C166" s="7"/>
      <c r="D166" s="7"/>
      <c r="E166" s="7"/>
      <c r="F166" s="7"/>
      <c r="G166" s="7"/>
      <c r="H166" s="9"/>
    </row>
    <row r="167" spans="2:8" ht="16.5" customHeight="1" x14ac:dyDescent="0.15">
      <c r="B167" s="11">
        <f t="array" ref="B167:C167">Días+36+DATE(Calendario12Año,Calendario12MesOpción,1)-WEEKDAY(DATE(Calendario12Año,Calendario12MesOpción,1),DíaDeLaSemanaOpción)</f>
        <v>46629</v>
      </c>
      <c r="C167" s="11">
        <v>46630</v>
      </c>
      <c r="D167" s="14" t="s">
        <v>1</v>
      </c>
      <c r="E167" s="15"/>
      <c r="F167" s="15"/>
      <c r="G167" s="15"/>
      <c r="H167" s="15"/>
    </row>
    <row r="168" spans="2:8" ht="63.75" customHeight="1" x14ac:dyDescent="0.15">
      <c r="B168" s="7"/>
      <c r="C168" s="7"/>
      <c r="D168" s="17"/>
      <c r="E168" s="17"/>
      <c r="F168" s="17"/>
      <c r="G168" s="17"/>
      <c r="H168" s="17"/>
    </row>
  </sheetData>
  <mergeCells count="36">
    <mergeCell ref="D168:H168"/>
    <mergeCell ref="D139:H139"/>
    <mergeCell ref="D140:H140"/>
    <mergeCell ref="D97:H97"/>
    <mergeCell ref="D84:H84"/>
    <mergeCell ref="D126:H126"/>
    <mergeCell ref="D111:H111"/>
    <mergeCell ref="D125:H125"/>
    <mergeCell ref="D98:H98"/>
    <mergeCell ref="D112:H112"/>
    <mergeCell ref="D154:H154"/>
    <mergeCell ref="D167:H167"/>
    <mergeCell ref="C113:E113"/>
    <mergeCell ref="C127:E127"/>
    <mergeCell ref="C141:E141"/>
    <mergeCell ref="C155:E155"/>
    <mergeCell ref="D153:H153"/>
    <mergeCell ref="D13:H13"/>
    <mergeCell ref="D14:H14"/>
    <mergeCell ref="D42:H42"/>
    <mergeCell ref="D56:H56"/>
    <mergeCell ref="D70:H70"/>
    <mergeCell ref="D55:H55"/>
    <mergeCell ref="D69:H69"/>
    <mergeCell ref="D27:H27"/>
    <mergeCell ref="D28:H28"/>
    <mergeCell ref="D41:H41"/>
    <mergeCell ref="C57:E57"/>
    <mergeCell ref="C71:E71"/>
    <mergeCell ref="C85:E85"/>
    <mergeCell ref="C99:E99"/>
    <mergeCell ref="C1:E1"/>
    <mergeCell ref="C15:E15"/>
    <mergeCell ref="C29:E29"/>
    <mergeCell ref="C43:E43"/>
    <mergeCell ref="D83:H83"/>
  </mergeCells>
  <phoneticPr fontId="2" type="noConversion"/>
  <conditionalFormatting sqref="B3:H3 B5:H5 B7:H7 B9:H9 B11:H11 B13:C13">
    <cfRule type="expression" dxfId="11" priority="38">
      <formula>MONTH(B3)&lt;&gt;Calendario1MesOpción</formula>
    </cfRule>
  </conditionalFormatting>
  <conditionalFormatting sqref="B17:H17 B19:H19 B21:H21 B23:H23 B25:H25 B27:C27">
    <cfRule type="expression" dxfId="10" priority="27">
      <formula>MONTH(B17)&lt;&gt;Calendario2MesOpción</formula>
    </cfRule>
  </conditionalFormatting>
  <conditionalFormatting sqref="B31:H31 B33:H33 B35:H35 B37:H37 B39:H39 B41:C41">
    <cfRule type="expression" dxfId="9" priority="25">
      <formula>MONTH(B31)&lt;&gt;Calendario3MesOpción</formula>
    </cfRule>
  </conditionalFormatting>
  <conditionalFormatting sqref="B45:H45 B47:H47 B49:H49 B51:H51 B53:H53 B55:C55">
    <cfRule type="expression" dxfId="8" priority="23">
      <formula>MONTH(B45)&lt;&gt;Calendario4MesOpción</formula>
    </cfRule>
  </conditionalFormatting>
  <conditionalFormatting sqref="B59:H59 B61:H61 B63:H63 B65:H65 B67:H67 B69:C69">
    <cfRule type="expression" dxfId="7" priority="21">
      <formula>MONTH(B59)&lt;&gt;Calendario5MesOpción</formula>
    </cfRule>
  </conditionalFormatting>
  <conditionalFormatting sqref="B73:H73 B75:H75 B77:H77 B79:H79 B81:H81 B83:C83">
    <cfRule type="expression" dxfId="6" priority="19">
      <formula>MONTH(B73)&lt;&gt;Calendario6MesOpción</formula>
    </cfRule>
  </conditionalFormatting>
  <conditionalFormatting sqref="B87:H87 B89:H89 B91:H91 B93:H93 B95:H95 B97:C97">
    <cfRule type="expression" dxfId="5" priority="17">
      <formula>MONTH(B87)&lt;&gt;Calendario7MesOpción</formula>
    </cfRule>
  </conditionalFormatting>
  <conditionalFormatting sqref="B101:H101 B103:H103 B105:H105 B107:H107 B109:H109 B111:C111">
    <cfRule type="expression" dxfId="4" priority="15">
      <formula>MONTH(B101)&lt;&gt;Calendario8MesOpción</formula>
    </cfRule>
  </conditionalFormatting>
  <conditionalFormatting sqref="B115:H115 B117:H117 B119:H119 B121:H121 B123:H123 B125:C125">
    <cfRule type="expression" dxfId="3" priority="13">
      <formula>MONTH(B115)&lt;&gt;Calendario9MesOpción</formula>
    </cfRule>
  </conditionalFormatting>
  <conditionalFormatting sqref="B129:H129 B131:H131 B133:H133 B135:H135 B137:H137 B139:C139">
    <cfRule type="expression" dxfId="2" priority="3">
      <formula>MONTH(B129)&lt;&gt;Calendario10MesOpción</formula>
    </cfRule>
  </conditionalFormatting>
  <conditionalFormatting sqref="B143:H143 B145:H145 B147:H147 B149:H149 B151:H151 B153:C153">
    <cfRule type="expression" dxfId="1" priority="2">
      <formula>MONTH(B143)&lt;&gt;Calendario11MesOpción</formula>
    </cfRule>
  </conditionalFormatting>
  <conditionalFormatting sqref="B157:H157 B159:H159 B161:H161 B163:H163 B165:H165 B167:C167">
    <cfRule type="expression" dxfId="0" priority="1">
      <formula>MONTH(B157)&lt;&gt;Calendario12MesOpción</formula>
    </cfRule>
  </conditionalFormatting>
  <dataValidations xWindow="261" yWindow="449" count="14">
    <dataValidation type="list" errorStyle="warning" allowBlank="1" showInputMessage="1" showErrorMessage="1" error="Seleccione el día de inicio de la semana de la lista. Seleccione CANCELAR, presione ALT+FLECHA ABAJO para ver las opciones, y después use la tecla de FLECHA ABAJO y ENTRAR para realizar una selección" prompt="Seleccione el día de inicio de la semana en esta celda. Presione ALT+FLECHA ABAJO para abrir la lista desplegable, y luego ENTRAR para realizar la selección. El calendario se actualizará automáticamente" sqref="B2" xr:uid="{00000000-0002-0000-0000-000000000000}">
      <formula1>"DOMINGO,LUNES,MARTES,MIÉRCOLES,JUEVES,VIERNES,SÁBADO"</formula1>
    </dataValidation>
    <dataValidation type="list" errorStyle="warning" allowBlank="1" showInputMessage="1" showErrorMessage="1" error="Seleccione el mes de inicio del calendario de la lista. Seleccione CANCELAR, presione ALT+FLECHA ABAJO para ver las opciones, y después use la tecla de FLECHA ABAJO y ENTRAR para realizar la selección" prompt="Seleccione el mes de inicio del calendario en esta celda. Presione ALT+FLECHA ABAJO para abrir la lista desplegable y después ENTRAR para realizar la selección" sqref="C1:E1" xr:uid="{00000000-0002-0000-0000-000001000000}">
      <formula1>"enero,febrero,marzo,abril,mayo,junio,julio,agosto,septiembre,octubre,noviembre,diciembre"</formula1>
    </dataValidation>
    <dataValidation allowBlank="1" showInputMessage="1" prompt="Este libro es un calendario de 12 meses. Escriba el año inicial en la celda B1 y después seleccione el mes inicial en la celda C1. El calendario se actualizará automáticamente para los meses siguientes" sqref="A1" xr:uid="{00000000-0002-0000-0000-000002000000}"/>
    <dataValidation allowBlank="1" showInputMessage="1" showErrorMessage="1" prompt="Escriba el año en esta celda" sqref="B1" xr:uid="{00000000-0002-0000-0000-000003000000}"/>
    <dataValidation allowBlank="1" showInputMessage="1" prompt="Día laborable determinado automáticamente. Para cambiar los días laborables, seleccione un nuevo día de inicio de semana en la celda B2." sqref="C2:H2 B16" xr:uid="{00000000-0002-0000-0000-000004000000}"/>
    <dataValidation allowBlank="1" showInputMessage="1" prompt="Fecha" sqref="B3" xr:uid="{00000000-0002-0000-0000-000005000000}"/>
    <dataValidation allowBlank="1" showInputMessage="1" prompt="Escriba aquí las notas del día" sqref="B4" xr:uid="{00000000-0002-0000-0000-000006000000}"/>
    <dataValidation allowBlank="1" showInputMessage="1" prompt="El año natural se actualiza automáticamente según el año seleccionado en la celda B1" sqref="B15" xr:uid="{00000000-0002-0000-0000-000007000000}"/>
    <dataValidation allowBlank="1" showInputMessage="1" prompt="El mes natural se actualiza automáticamente según el mes seleccionado en la celda C1" sqref="C15:E15" xr:uid="{00000000-0002-0000-0000-000008000000}"/>
    <dataValidation allowBlank="1" showInputMessage="1" prompt="Escriba las notas del mes en la siguiente celda" sqref="D13:H13" xr:uid="{00000000-0002-0000-0000-00000C000000}"/>
    <dataValidation allowBlank="1" showInputMessage="1" prompt="Escriba las notas del mes en esta celda" sqref="D14:H14" xr:uid="{00000000-0002-0000-0000-00000D000000}"/>
    <dataValidation allowBlank="1" showInputMessage="1" showErrorMessage="1" prompt="El año natural se actualiza automáticamente según el año seleccionado en la celda B1" sqref="B29 B43 B57 B71 B85 B99 B113 B127 B141 B155" xr:uid="{00000000-0002-0000-0000-00000E000000}"/>
    <dataValidation allowBlank="1" showInputMessage="1" showErrorMessage="1" prompt="El mes natural se actualiza automáticamente según el mes seleccionado en la celda C1" sqref="C141:E141 C29:E29 C43:E43 C57:E57 C71:E71 C85:E85 C99:E99 C113:E113 C127:E127 C155:E155" xr:uid="{00000000-0002-0000-0000-00000F000000}"/>
    <dataValidation allowBlank="1" showInputMessage="1" showErrorMessage="1" prompt="Día laborable determinado automáticamente. Para cambiar los días laborables, seleccione un nuevo día de inicio de semana en la celda B2." sqref="C16 D16 E16:H16 B30:H30 B44:H44 B58:H58 B72:H72 B86:H86 B100:H100 B114:H114 B128:H128 B142:H142 B156:H156" xr:uid="{00000000-0002-0000-0000-000010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rowBreaks count="11" manualBreakCount="11">
    <brk id="14" min="1" max="8" man="1"/>
    <brk id="28" min="1" max="8" man="1"/>
    <brk id="42" min="1" max="8" man="1"/>
    <brk id="56" min="1" max="8" man="1"/>
    <brk id="70" min="1" max="8" man="1"/>
    <brk id="84" min="1" max="8" man="1"/>
    <brk id="98" min="1" max="8" man="1"/>
    <brk id="112" min="1" max="8" man="1"/>
    <brk id="126" min="1" max="8" man="1"/>
    <brk id="140" min="1" max="8" man="1"/>
    <brk id="154" min="1" max="8" man="1"/>
  </rowBreak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033DEB-E0CE-477C-A830-2CEC4FBEB4C7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3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62</vt:i4>
      </vt:variant>
    </vt:vector>
  </HeadingPairs>
  <TitlesOfParts>
    <vt:vector size="63" baseType="lpstr">
      <vt:lpstr>Calendario</vt:lpstr>
      <vt:lpstr>Calendario!Área_de_impresión</vt:lpstr>
      <vt:lpstr>Calendar9Year</vt:lpstr>
      <vt:lpstr>Calendario10Año</vt:lpstr>
      <vt:lpstr>Calendario10Mes</vt:lpstr>
      <vt:lpstr>Calendario11Año</vt:lpstr>
      <vt:lpstr>Calendario11Mes</vt:lpstr>
      <vt:lpstr>Calendario12Año</vt:lpstr>
      <vt:lpstr>Calendario12Mes</vt:lpstr>
      <vt:lpstr>Calendario1Año</vt:lpstr>
      <vt:lpstr>Calendario1Mes</vt:lpstr>
      <vt:lpstr>Calendario2Año</vt:lpstr>
      <vt:lpstr>Calendario2Mes</vt:lpstr>
      <vt:lpstr>Calendario3Año</vt:lpstr>
      <vt:lpstr>Calendario3Mes</vt:lpstr>
      <vt:lpstr>Calendario4Año</vt:lpstr>
      <vt:lpstr>Calendario4Mes</vt:lpstr>
      <vt:lpstr>Calendario5Año</vt:lpstr>
      <vt:lpstr>Calendario5Mes</vt:lpstr>
      <vt:lpstr>Calendario6Año</vt:lpstr>
      <vt:lpstr>Calendario6Mes</vt:lpstr>
      <vt:lpstr>Calendario7Año</vt:lpstr>
      <vt:lpstr>Calendario7Mes</vt:lpstr>
      <vt:lpstr>Calendario8Año</vt:lpstr>
      <vt:lpstr>Calendario8Mes</vt:lpstr>
      <vt:lpstr>Calendario9Mes</vt:lpstr>
      <vt:lpstr>ColumnTitleRegion1..H12.1</vt:lpstr>
      <vt:lpstr>ColumnTitleRegion10..H54.1</vt:lpstr>
      <vt:lpstr>ColumnTitleRegion11..C56.1</vt:lpstr>
      <vt:lpstr>ColumnTitleRegion12..D56.1</vt:lpstr>
      <vt:lpstr>ColumnTitleRegion13..H68.1</vt:lpstr>
      <vt:lpstr>ColumnTitleRegion14..C70.1</vt:lpstr>
      <vt:lpstr>ColumnTitleRegion15..D70.1</vt:lpstr>
      <vt:lpstr>ColumnTitleRegion16..H82.1</vt:lpstr>
      <vt:lpstr>ColumnTitleRegion17..C84.1</vt:lpstr>
      <vt:lpstr>ColumnTitleRegion18..D84.1</vt:lpstr>
      <vt:lpstr>ColumnTitleRegion19..H96.1</vt:lpstr>
      <vt:lpstr>ColumnTitleRegion2..C14.1</vt:lpstr>
      <vt:lpstr>ColumnTitleRegion20..C98.1</vt:lpstr>
      <vt:lpstr>ColumnTitleRegion21..D98.1</vt:lpstr>
      <vt:lpstr>ColumnTitleRegion22..H110.1</vt:lpstr>
      <vt:lpstr>ColumnTitleRegion23..C112.1</vt:lpstr>
      <vt:lpstr>ColumnTitleRegion24..D112.1</vt:lpstr>
      <vt:lpstr>ColumnTitleRegion25..H124.1</vt:lpstr>
      <vt:lpstr>ColumnTitleRegion26..C126.1</vt:lpstr>
      <vt:lpstr>ColumnTitleRegion27..D126.1</vt:lpstr>
      <vt:lpstr>ColumnTitleRegion28..H138.1</vt:lpstr>
      <vt:lpstr>ColumnTitleRegion29..C140.1</vt:lpstr>
      <vt:lpstr>ColumnTitleRegion3..D14.1</vt:lpstr>
      <vt:lpstr>ColumnTitleRegion30..D140.1</vt:lpstr>
      <vt:lpstr>ColumnTitleRegion31..H152.1</vt:lpstr>
      <vt:lpstr>ColumnTitleRegion32..C154.1</vt:lpstr>
      <vt:lpstr>ColumnTitleRegion33..D154.1</vt:lpstr>
      <vt:lpstr>ColumnTitleRegion34..H166.1</vt:lpstr>
      <vt:lpstr>ColumnTitleRegion35..C168.1</vt:lpstr>
      <vt:lpstr>ColumnTitleRegion36..D168.1</vt:lpstr>
      <vt:lpstr>ColumnTitleRegion4..H26.1</vt:lpstr>
      <vt:lpstr>ColumnTitleRegion5..C28.1</vt:lpstr>
      <vt:lpstr>ColumnTitleRegion6..D28.1</vt:lpstr>
      <vt:lpstr>ColumnTitleRegion7..H40.1</vt:lpstr>
      <vt:lpstr>ColumnTitleRegion8..C42.1</vt:lpstr>
      <vt:lpstr>ColumnTitleRegion9..D42.1</vt:lpstr>
      <vt:lpstr>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2025-09-27T15:47:59Z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