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filterPrivacy="1" codeName="ThisWorkbook" autoCompressPictures="0"/>
  <xr:revisionPtr revIDLastSave="0" documentId="8_{3C673B45-F106-E841-B021-294096DC0D09}" xr6:coauthVersionLast="47" xr6:coauthVersionMax="47" xr10:uidLastSave="{00000000-0000-0000-0000-000000000000}"/>
  <bookViews>
    <workbookView xWindow="0" yWindow="500" windowWidth="28800" windowHeight="161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<sst xmlns="http://schemas.openxmlformats.org/spreadsheetml/2006/main" count="14" uniqueCount="3">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</sst>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7" fillId="0" borderId="0" xfId="2">
      <alignment horizontal="left" indent="3"/>
    </xf>
    <xf numFmtId="0" fontId="11" fillId="0" borderId="8" xfId="7" applyNumberFormat="1">
      <alignment horizontal="left" vertical="center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G8" sqref="G8"/>
    </sheetView>
  </sheetViews>
  <sheetFormatPr baseColWidth="10" defaultColWidth="8.6640625" defaultRowHeight="14" x14ac:dyDescent="0.15"/>
  <cols>
    <col min="1" max="1" width="2" customWidth="1"/>
    <col min="2" max="2" width="18.1640625" customWidth="1"/>
    <col min="3" max="8" width="18.6640625" customWidth="1"/>
    <col min="9" max="9" width="2.5" customWidth="1"/>
    <col min="14" max="14" width="6.6640625" customWidth="1"/>
  </cols>
  <sheetData>
    <row r="1" spans="1:8" ht="54" customHeight="1" x14ac:dyDescent="0.45">
      <c r="A1" s="2"/>
      <c r="B1" s="1">
        <f ca="1">YEAR(TODAY())</f>
        <v>2023</v>
      </c>
      <c r="C1" s="16" t="s">
        <v>2</v>
      </c>
      <c r="D1" s="16"/>
      <c r="E1" s="16"/>
      <c r="F1" s="2"/>
      <c r="G1" s="2"/>
      <c r="H1" s="2"/>
    </row>
    <row r="2" spans="1:8" ht="16" customHeight="1" x14ac:dyDescent="0.15">
      <c r="A2" s="3"/>
      <c r="B2" s="4" t="s">
        <v>0</v>
      </c>
      <c r="C2" s="5" t="str">
        <f ca="1">UPPER(TEXT(C3,"dddd"))</f>
        <v>MARTES</v>
      </c>
      <c r="D2" s="4" t="str">
        <f t="shared" ref="D2:H2" ca="1" si="0">UPPER(TEXT(D3,"dddd"))</f>
        <v>MIÉRCOLES</v>
      </c>
      <c r="E2" s="5" t="str">
        <f t="shared" ca="1" si="0"/>
        <v>JUEVES</v>
      </c>
      <c r="F2" s="4" t="str">
        <f t="shared" ca="1" si="0"/>
        <v>VIERNES</v>
      </c>
      <c r="G2" s="5" t="str">
        <f t="shared" ca="1" si="0"/>
        <v>SÁBADO</v>
      </c>
      <c r="H2" s="4" t="str">
        <f t="shared" ca="1" si="0"/>
        <v>DOMINGO</v>
      </c>
    </row>
    <row r="3" spans="1:8" ht="16.5" customHeight="1" x14ac:dyDescent="0.15">
      <c r="B3" s="11">
        <f t="array" aca="1" ref="B3:H3" ca="1">Días+1+DATE(Calendario1Año,Calendario1MesOpción,1)-WEEKDAY(DATE(Calendario1Año,Calendario1MesOpción,1),DíaDeLaSemanaOpción)</f>
        <v>45166</v>
      </c>
      <c r="C3" s="11">
        <f ca="1"/>
        <v>45167</v>
      </c>
      <c r="D3" s="11">
        <f ca="1"/>
        <v>45168</v>
      </c>
      <c r="E3" s="11">
        <f ca="1"/>
        <v>45169</v>
      </c>
      <c r="F3" s="11">
        <f ca="1"/>
        <v>45170</v>
      </c>
      <c r="G3" s="11">
        <f ca="1"/>
        <v>45171</v>
      </c>
      <c r="H3" s="12">
        <f ca="1"/>
        <v>45172</v>
      </c>
    </row>
    <row r="4" spans="1:8" ht="56.25" customHeight="1" x14ac:dyDescent="0.15">
      <c r="B4" s="7"/>
      <c r="C4" s="7"/>
      <c r="D4" s="7"/>
      <c r="E4" s="7"/>
      <c r="F4" s="7"/>
      <c r="G4" s="7"/>
      <c r="H4" s="8"/>
    </row>
    <row r="5" spans="1:8" ht="16.5" customHeight="1" x14ac:dyDescent="0.15">
      <c r="B5" s="11">
        <f t="array" aca="1" ref="B5:H5" ca="1">Días+8+DATE(Calendario1Año,Calendario1MesOpción,1)-WEEKDAY(DATE(Calendario1Año,Calendario1MesOpción,1),DíaDeLaSemanaOpción)</f>
        <v>45173</v>
      </c>
      <c r="C5" s="11">
        <f ca="1"/>
        <v>45174</v>
      </c>
      <c r="D5" s="11">
        <f ca="1"/>
        <v>45175</v>
      </c>
      <c r="E5" s="11">
        <f ca="1"/>
        <v>45176</v>
      </c>
      <c r="F5" s="11">
        <f ca="1"/>
        <v>45177</v>
      </c>
      <c r="G5" s="11">
        <f ca="1"/>
        <v>45178</v>
      </c>
      <c r="H5" s="12">
        <f ca="1"/>
        <v>45179</v>
      </c>
    </row>
    <row r="6" spans="1:8" ht="56.25" customHeight="1" x14ac:dyDescent="0.15">
      <c r="B6" s="7"/>
      <c r="C6" s="7"/>
      <c r="D6" s="7"/>
      <c r="E6" s="7"/>
      <c r="F6" s="7"/>
      <c r="G6" s="7"/>
      <c r="H6" s="10"/>
    </row>
    <row r="7" spans="1:8" ht="16.5" customHeight="1" x14ac:dyDescent="0.15">
      <c r="B7" s="11">
        <f t="array" aca="1" ref="B7:H7" ca="1">Días+15+DATE(Calendario1Año,Calendario1MesOpción,1)-WEEKDAY(DATE(Calendario1Año,Calendario1MesOpción,1),DíaDeLaSemanaOpción)</f>
        <v>45180</v>
      </c>
      <c r="C7" s="11">
        <f ca="1"/>
        <v>45181</v>
      </c>
      <c r="D7" s="11">
        <f ca="1"/>
        <v>45182</v>
      </c>
      <c r="E7" s="11">
        <f ca="1"/>
        <v>45183</v>
      </c>
      <c r="F7" s="11">
        <f ca="1"/>
        <v>45184</v>
      </c>
      <c r="G7" s="11">
        <f ca="1"/>
        <v>45185</v>
      </c>
      <c r="H7" s="12">
        <f ca="1"/>
        <v>45186</v>
      </c>
    </row>
    <row r="8" spans="1:8" ht="56.25" customHeight="1" x14ac:dyDescent="0.15">
      <c r="B8" s="7"/>
      <c r="C8" s="7"/>
      <c r="D8" s="7"/>
      <c r="E8" s="7"/>
      <c r="F8" s="7"/>
      <c r="G8" s="7"/>
      <c r="H8" s="8"/>
    </row>
    <row r="9" spans="1:8" ht="16.5" customHeight="1" x14ac:dyDescent="0.15">
      <c r="B9" s="11">
        <f t="array" aca="1" ref="B9:H9" ca="1">Días+22+DATE(Calendario1Año,Calendario1MesOpción,1)-WEEKDAY(DATE(Calendario1Año,Calendario1MesOpción,1),DíaDeLaSemanaOpción)</f>
        <v>45187</v>
      </c>
      <c r="C9" s="11">
        <f ca="1"/>
        <v>45188</v>
      </c>
      <c r="D9" s="11">
        <f ca="1"/>
        <v>45189</v>
      </c>
      <c r="E9" s="11">
        <f ca="1"/>
        <v>45190</v>
      </c>
      <c r="F9" s="11">
        <f ca="1"/>
        <v>45191</v>
      </c>
      <c r="G9" s="11">
        <f ca="1"/>
        <v>45192</v>
      </c>
      <c r="H9" s="12">
        <f ca="1"/>
        <v>45193</v>
      </c>
    </row>
    <row r="10" spans="1:8" ht="56.25" customHeight="1" x14ac:dyDescent="0.15">
      <c r="B10" s="7"/>
      <c r="C10" s="7"/>
      <c r="D10" s="7"/>
      <c r="E10" s="7"/>
      <c r="F10" s="7"/>
      <c r="G10" s="7"/>
      <c r="H10" s="8"/>
    </row>
    <row r="11" spans="1:8" ht="16.5" customHeight="1" x14ac:dyDescent="0.15">
      <c r="B11" s="11">
        <f t="array" aca="1" ref="B11:H11" ca="1">Días+29+DATE(Calendario1Año,Calendario1MesOpción,1)-WEEKDAY(DATE(Calendario1Año,Calendario1MesOpción,1),DíaDeLaSemanaOpción)</f>
        <v>45194</v>
      </c>
      <c r="C11" s="11">
        <f ca="1"/>
        <v>45195</v>
      </c>
      <c r="D11" s="11">
        <f ca="1"/>
        <v>45196</v>
      </c>
      <c r="E11" s="11">
        <f ca="1"/>
        <v>45197</v>
      </c>
      <c r="F11" s="11">
        <f ca="1"/>
        <v>45198</v>
      </c>
      <c r="G11" s="11">
        <f ca="1"/>
        <v>45199</v>
      </c>
      <c r="H11" s="12">
        <f ca="1"/>
        <v>45200</v>
      </c>
    </row>
    <row r="12" spans="1:8" ht="57" customHeight="1" x14ac:dyDescent="0.15">
      <c r="B12" s="7"/>
      <c r="C12" s="7"/>
      <c r="D12" s="7"/>
      <c r="E12" s="7"/>
      <c r="F12" s="7"/>
      <c r="G12" s="7"/>
      <c r="H12" s="8"/>
    </row>
    <row r="13" spans="1:8" ht="16.5" customHeight="1" x14ac:dyDescent="0.15">
      <c r="B13" s="11">
        <f t="array" aca="1" ref="B13:C13" ca="1">Días+36+DATE(Calendario1Año,Calendario1MesOpción,1)-WEEKDAY(DATE(Calendario1Año,Calendario1MesOpción,1),DíaDeLaSemanaOpción)</f>
        <v>45201</v>
      </c>
      <c r="C13" s="11">
        <f ca="1"/>
        <v>45202</v>
      </c>
      <c r="D13" s="17" t="s">
        <v>1</v>
      </c>
      <c r="E13" s="17"/>
      <c r="F13" s="17"/>
      <c r="G13" s="17"/>
      <c r="H13" s="17"/>
    </row>
    <row r="14" spans="1:8" ht="63.75" customHeight="1" x14ac:dyDescent="0.15">
      <c r="B14" s="7"/>
      <c r="C14" s="7"/>
      <c r="D14" s="13"/>
      <c r="E14" s="13"/>
      <c r="F14" s="13"/>
      <c r="G14" s="13"/>
      <c r="H14" s="13"/>
    </row>
    <row r="15" spans="1:8" ht="54" customHeight="1" x14ac:dyDescent="0.45">
      <c r="A15" s="2"/>
      <c r="B15" s="1">
        <f ca="1">YEAR(DATE(Calendario1Año,Calendario1MesOpción+1,1))</f>
        <v>2023</v>
      </c>
      <c r="C15" s="16" t="str">
        <f ca="1">TEXT(DATE(Calendario1Año,Calendario1MesOpción+1,1),"mmmm")</f>
        <v>octubre</v>
      </c>
      <c r="D15" s="16"/>
      <c r="E15" s="16"/>
      <c r="F15" s="6"/>
      <c r="G15" s="6"/>
      <c r="H15" s="2"/>
    </row>
    <row r="16" spans="1:8" ht="16" customHeight="1" x14ac:dyDescent="0.15">
      <c r="A16" s="3"/>
      <c r="B16" s="4" t="str">
        <f ca="1">UPPER(TEXT(B17,"dddd"))</f>
        <v>LUNES</v>
      </c>
      <c r="C16" s="5" t="str">
        <f t="shared" ref="C16:H16" ca="1" si="1">UPPER(TEXT(C17,"dddd"))</f>
        <v>MARTES</v>
      </c>
      <c r="D16" s="4" t="str">
        <f t="shared" ca="1" si="1"/>
        <v>MIÉRCOLES</v>
      </c>
      <c r="E16" s="5" t="str">
        <f t="shared" ca="1" si="1"/>
        <v>JUEVES</v>
      </c>
      <c r="F16" s="4" t="str">
        <f t="shared" ca="1" si="1"/>
        <v>VIERNES</v>
      </c>
      <c r="G16" s="5" t="str">
        <f t="shared" ca="1" si="1"/>
        <v>SÁBADO</v>
      </c>
      <c r="H16" s="4" t="str">
        <f t="shared" ca="1" si="1"/>
        <v>DOMINGO</v>
      </c>
    </row>
    <row r="17" spans="1:8" ht="16.5" customHeight="1" x14ac:dyDescent="0.15">
      <c r="B17" s="11">
        <f t="array" aca="1" ref="B17:H17" ca="1">Días+1+DATE(Calendario2Año,Calendario2MesOpción,1)-WEEKDAY(DATE(Calendario2Año,Calendario2MesOpción,1),DíaDeLaSemanaOpción)</f>
        <v>45194</v>
      </c>
      <c r="C17" s="11">
        <f ca="1"/>
        <v>45195</v>
      </c>
      <c r="D17" s="11">
        <f ca="1"/>
        <v>45196</v>
      </c>
      <c r="E17" s="11">
        <f ca="1"/>
        <v>45197</v>
      </c>
      <c r="F17" s="11">
        <f ca="1"/>
        <v>45198</v>
      </c>
      <c r="G17" s="11">
        <f ca="1"/>
        <v>45199</v>
      </c>
      <c r="H17" s="12">
        <f ca="1"/>
        <v>45200</v>
      </c>
    </row>
    <row r="18" spans="1:8" ht="56.25" customHeight="1" x14ac:dyDescent="0.15">
      <c r="B18" s="7"/>
      <c r="C18" s="7"/>
      <c r="D18" s="7"/>
      <c r="E18" s="7"/>
      <c r="F18" s="7"/>
      <c r="G18" s="7"/>
      <c r="H18" s="8"/>
    </row>
    <row r="19" spans="1:8" ht="16.5" customHeight="1" x14ac:dyDescent="0.15">
      <c r="B19" s="11">
        <f t="array" aca="1" ref="B19:H19" ca="1">Días+8+DATE(Calendario2Año,Calendario2MesOpción,1)-WEEKDAY(DATE(Calendario2Año,Calendario2MesOpción,1),DíaDeLaSemanaOpción)</f>
        <v>45201</v>
      </c>
      <c r="C19" s="11">
        <f ca="1"/>
        <v>45202</v>
      </c>
      <c r="D19" s="11">
        <f ca="1"/>
        <v>45203</v>
      </c>
      <c r="E19" s="11">
        <f ca="1"/>
        <v>45204</v>
      </c>
      <c r="F19" s="11">
        <f ca="1"/>
        <v>45205</v>
      </c>
      <c r="G19" s="11">
        <f ca="1"/>
        <v>45206</v>
      </c>
      <c r="H19" s="12">
        <f ca="1"/>
        <v>45207</v>
      </c>
    </row>
    <row r="20" spans="1:8" ht="56.25" customHeight="1" x14ac:dyDescent="0.15">
      <c r="B20" s="7"/>
      <c r="C20" s="7"/>
      <c r="D20" s="7"/>
      <c r="E20" s="7"/>
      <c r="F20" s="7"/>
      <c r="G20" s="7"/>
      <c r="H20" s="8"/>
    </row>
    <row r="21" spans="1:8" ht="16.5" customHeight="1" x14ac:dyDescent="0.15">
      <c r="B21" s="11">
        <f t="array" aca="1" ref="B21:H21" ca="1">Días+15+DATE(Calendario2Año,Calendario2MesOpción,1)-WEEKDAY(DATE(Calendario2Año,Calendario2MesOpción,1),DíaDeLaSemanaOpción)</f>
        <v>45208</v>
      </c>
      <c r="C21" s="11">
        <f ca="1"/>
        <v>45209</v>
      </c>
      <c r="D21" s="11">
        <f ca="1"/>
        <v>45210</v>
      </c>
      <c r="E21" s="11">
        <f ca="1"/>
        <v>45211</v>
      </c>
      <c r="F21" s="11">
        <f ca="1"/>
        <v>45212</v>
      </c>
      <c r="G21" s="11">
        <f ca="1"/>
        <v>45213</v>
      </c>
      <c r="H21" s="12">
        <f ca="1"/>
        <v>45214</v>
      </c>
    </row>
    <row r="22" spans="1:8" ht="56.25" customHeight="1" x14ac:dyDescent="0.15">
      <c r="B22" s="7"/>
      <c r="C22" s="7"/>
      <c r="D22" s="7"/>
      <c r="E22" s="7"/>
      <c r="F22" s="7"/>
      <c r="G22" s="7"/>
      <c r="H22" s="8"/>
    </row>
    <row r="23" spans="1:8" ht="16.5" customHeight="1" x14ac:dyDescent="0.15">
      <c r="B23" s="11">
        <f t="array" aca="1" ref="B23:H23" ca="1">Días+22+DATE(Calendario2Año,Calendario2MesOpción,1)-WEEKDAY(DATE(Calendario2Año,Calendario2MesOpción,1),DíaDeLaSemanaOpción)</f>
        <v>45215</v>
      </c>
      <c r="C23" s="11">
        <f ca="1"/>
        <v>45216</v>
      </c>
      <c r="D23" s="11">
        <f ca="1"/>
        <v>45217</v>
      </c>
      <c r="E23" s="11">
        <f ca="1"/>
        <v>45218</v>
      </c>
      <c r="F23" s="11">
        <f ca="1"/>
        <v>45219</v>
      </c>
      <c r="G23" s="11">
        <f ca="1"/>
        <v>45220</v>
      </c>
      <c r="H23" s="12">
        <f ca="1"/>
        <v>45221</v>
      </c>
    </row>
    <row r="24" spans="1:8" ht="56.25" customHeight="1" x14ac:dyDescent="0.15">
      <c r="B24" s="7"/>
      <c r="C24" s="7"/>
      <c r="D24" s="7"/>
      <c r="E24" s="7"/>
      <c r="F24" s="7"/>
      <c r="G24" s="7"/>
      <c r="H24" s="8"/>
    </row>
    <row r="25" spans="1:8" ht="16.5" customHeight="1" x14ac:dyDescent="0.15">
      <c r="B25" s="11">
        <f t="array" aca="1" ref="B25:H25" ca="1">Días+29+DATE(Calendario2Año,Calendario2MesOpción,1)-WEEKDAY(DATE(Calendario2Año,Calendario2MesOpción,1),DíaDeLaSemanaOpción)</f>
        <v>45222</v>
      </c>
      <c r="C25" s="11">
        <f ca="1"/>
        <v>45223</v>
      </c>
      <c r="D25" s="11">
        <f ca="1"/>
        <v>45224</v>
      </c>
      <c r="E25" s="11">
        <f ca="1"/>
        <v>45225</v>
      </c>
      <c r="F25" s="11">
        <f ca="1"/>
        <v>45226</v>
      </c>
      <c r="G25" s="11">
        <f ca="1"/>
        <v>45227</v>
      </c>
      <c r="H25" s="12">
        <f ca="1"/>
        <v>45228</v>
      </c>
    </row>
    <row r="26" spans="1:8" ht="57" customHeight="1" x14ac:dyDescent="0.15">
      <c r="B26" s="7"/>
      <c r="C26" s="7"/>
      <c r="D26" s="7"/>
      <c r="E26" s="7"/>
      <c r="F26" s="7"/>
      <c r="G26" s="7"/>
      <c r="H26" s="9"/>
    </row>
    <row r="27" spans="1:8" ht="16.5" customHeight="1" x14ac:dyDescent="0.15">
      <c r="B27" s="11">
        <f t="array" aca="1" ref="B27:C27" ca="1">Días+36+DATE(Calendario2Año,Calendario2MesOpción,1)-WEEKDAY(DATE(Calendario2Año,Calendario2MesOpción,1),DíaDeLaSemanaOpción)</f>
        <v>45229</v>
      </c>
      <c r="C27" s="11">
        <f ca="1"/>
        <v>45230</v>
      </c>
      <c r="D27" s="15" t="s">
        <v>1</v>
      </c>
      <c r="E27" s="15"/>
      <c r="F27" s="15"/>
      <c r="G27" s="15"/>
      <c r="H27" s="15"/>
    </row>
    <row r="28" spans="1:8" ht="63.75" customHeight="1" x14ac:dyDescent="0.15">
      <c r="B28" s="7"/>
      <c r="C28" s="7"/>
      <c r="D28" s="13"/>
      <c r="E28" s="13"/>
      <c r="F28" s="13"/>
      <c r="G28" s="13"/>
      <c r="H28" s="13"/>
    </row>
    <row r="29" spans="1:8" ht="54" customHeight="1" x14ac:dyDescent="0.45">
      <c r="A29" s="2"/>
      <c r="B29" s="1">
        <f ca="1">YEAR(DATE(Calendario2Año,Calendario2MesOpción+1,1))</f>
        <v>2023</v>
      </c>
      <c r="C29" s="16" t="str">
        <f ca="1">TEXT(DATE(Calendario2Año,Calendario2MesOpción+1,1),"mmmm")</f>
        <v>noviembre</v>
      </c>
      <c r="D29" s="16"/>
      <c r="E29" s="16"/>
      <c r="F29" s="6"/>
      <c r="G29" s="6"/>
      <c r="H29" s="2"/>
    </row>
    <row r="30" spans="1:8" ht="16" customHeight="1" x14ac:dyDescent="0.15">
      <c r="A30" s="3"/>
      <c r="B30" s="4" t="str">
        <f ca="1">UPPER(TEXT(B31,"dddd"))</f>
        <v>LUNES</v>
      </c>
      <c r="C30" s="5" t="str">
        <f t="shared" ref="C30" ca="1" si="2">UPPER(TEXT(C31,"dddd"))</f>
        <v>MARTES</v>
      </c>
      <c r="D30" s="4" t="str">
        <f t="shared" ref="D30" ca="1" si="3">UPPER(TEXT(D31,"dddd"))</f>
        <v>MIÉRCOLES</v>
      </c>
      <c r="E30" s="5" t="str">
        <f t="shared" ref="E30" ca="1" si="4">UPPER(TEXT(E31,"dddd"))</f>
        <v>JUEVES</v>
      </c>
      <c r="F30" s="4" t="str">
        <f t="shared" ref="F30" ca="1" si="5">UPPER(TEXT(F31,"dddd"))</f>
        <v>VIERNES</v>
      </c>
      <c r="G30" s="5" t="str">
        <f t="shared" ref="G30" ca="1" si="6">UPPER(TEXT(G31,"dddd"))</f>
        <v>SÁBADO</v>
      </c>
      <c r="H30" s="4" t="str">
        <f t="shared" ref="H30" ca="1" si="7">UPPER(TEXT(H31,"dddd"))</f>
        <v>DOMINGO</v>
      </c>
    </row>
    <row r="31" spans="1:8" ht="16.5" customHeight="1" x14ac:dyDescent="0.15">
      <c r="B31" s="11">
        <f t="array" aca="1" ref="B31:H31" ca="1">Días+1+DATE(Calendario3Año,Calendario3MesOpción,1)-WEEKDAY(DATE(Calendario3Año,Calendario3MesOpción,1),DíaDeLaSemanaOpción)</f>
        <v>45229</v>
      </c>
      <c r="C31" s="11">
        <f ca="1"/>
        <v>45230</v>
      </c>
      <c r="D31" s="11">
        <f ca="1"/>
        <v>45231</v>
      </c>
      <c r="E31" s="11">
        <f ca="1"/>
        <v>45232</v>
      </c>
      <c r="F31" s="11">
        <f ca="1"/>
        <v>45233</v>
      </c>
      <c r="G31" s="11">
        <f ca="1"/>
        <v>45234</v>
      </c>
      <c r="H31" s="12">
        <f ca="1"/>
        <v>45235</v>
      </c>
    </row>
    <row r="32" spans="1:8" ht="56.25" customHeight="1" x14ac:dyDescent="0.15">
      <c r="B32" s="7"/>
      <c r="C32" s="7"/>
      <c r="D32" s="7"/>
      <c r="E32" s="7"/>
      <c r="F32" s="7"/>
      <c r="G32" s="7"/>
      <c r="H32" s="8"/>
    </row>
    <row r="33" spans="1:8" ht="16.5" customHeight="1" x14ac:dyDescent="0.15">
      <c r="B33" s="11">
        <f t="array" aca="1" ref="B33:H33" ca="1">Días+8+DATE(Calendario3Año,Calendario3MesOpción,1)-WEEKDAY(DATE(Calendario3Año,Calendario3MesOpción,1),DíaDeLaSemanaOpción)</f>
        <v>45236</v>
      </c>
      <c r="C33" s="11">
        <f ca="1"/>
        <v>45237</v>
      </c>
      <c r="D33" s="11">
        <f ca="1"/>
        <v>45238</v>
      </c>
      <c r="E33" s="11">
        <f ca="1"/>
        <v>45239</v>
      </c>
      <c r="F33" s="11">
        <f ca="1"/>
        <v>45240</v>
      </c>
      <c r="G33" s="11">
        <f ca="1"/>
        <v>45241</v>
      </c>
      <c r="H33" s="12">
        <f ca="1"/>
        <v>45242</v>
      </c>
    </row>
    <row r="34" spans="1:8" ht="56.25" customHeight="1" x14ac:dyDescent="0.15">
      <c r="B34" s="7"/>
      <c r="C34" s="7"/>
      <c r="D34" s="7"/>
      <c r="E34" s="7"/>
      <c r="F34" s="7"/>
      <c r="G34" s="7"/>
      <c r="H34" s="8"/>
    </row>
    <row r="35" spans="1:8" ht="16.5" customHeight="1" x14ac:dyDescent="0.15">
      <c r="B35" s="11">
        <f t="array" aca="1" ref="B35:H35" ca="1">Días+15+DATE(Calendario3Año,Calendario3MesOpción,1)-WEEKDAY(DATE(Calendario3Año,Calendario3MesOpción,1),DíaDeLaSemanaOpción)</f>
        <v>45243</v>
      </c>
      <c r="C35" s="11">
        <f ca="1"/>
        <v>45244</v>
      </c>
      <c r="D35" s="11">
        <f ca="1"/>
        <v>45245</v>
      </c>
      <c r="E35" s="11">
        <f ca="1"/>
        <v>45246</v>
      </c>
      <c r="F35" s="11">
        <f ca="1"/>
        <v>45247</v>
      </c>
      <c r="G35" s="11">
        <f ca="1"/>
        <v>45248</v>
      </c>
      <c r="H35" s="12">
        <f ca="1"/>
        <v>45249</v>
      </c>
    </row>
    <row r="36" spans="1:8" ht="56.25" customHeight="1" x14ac:dyDescent="0.15">
      <c r="B36" s="7"/>
      <c r="C36" s="7"/>
      <c r="D36" s="7"/>
      <c r="E36" s="7"/>
      <c r="F36" s="7"/>
      <c r="G36" s="7"/>
      <c r="H36" s="8"/>
    </row>
    <row r="37" spans="1:8" ht="16.5" customHeight="1" x14ac:dyDescent="0.15">
      <c r="B37" s="11">
        <f t="array" aca="1" ref="B37:H37" ca="1">Días+22+DATE(Calendario3Año,Calendario3MesOpción,1)-WEEKDAY(DATE(Calendario3Año,Calendario3MesOpción,1),DíaDeLaSemanaOpción)</f>
        <v>45250</v>
      </c>
      <c r="C37" s="11">
        <f ca="1"/>
        <v>45251</v>
      </c>
      <c r="D37" s="11">
        <f ca="1"/>
        <v>45252</v>
      </c>
      <c r="E37" s="11">
        <f ca="1"/>
        <v>45253</v>
      </c>
      <c r="F37" s="11">
        <f ca="1"/>
        <v>45254</v>
      </c>
      <c r="G37" s="11">
        <f ca="1"/>
        <v>45255</v>
      </c>
      <c r="H37" s="12">
        <f ca="1"/>
        <v>45256</v>
      </c>
    </row>
    <row r="38" spans="1:8" ht="56.25" customHeight="1" x14ac:dyDescent="0.15">
      <c r="B38" s="7"/>
      <c r="C38" s="7"/>
      <c r="D38" s="7"/>
      <c r="E38" s="7"/>
      <c r="F38" s="7"/>
      <c r="G38" s="7"/>
      <c r="H38" s="8"/>
    </row>
    <row r="39" spans="1:8" ht="16.5" customHeight="1" x14ac:dyDescent="0.15">
      <c r="B39" s="11">
        <f t="array" aca="1" ref="B39:H39" ca="1">Días+29+DATE(Calendario3Año,Calendario3MesOpción,1)-WEEKDAY(DATE(Calendario3Año,Calendario3MesOpción,1),DíaDeLaSemanaOpción)</f>
        <v>45257</v>
      </c>
      <c r="C39" s="11">
        <f ca="1"/>
        <v>45258</v>
      </c>
      <c r="D39" s="11">
        <f ca="1"/>
        <v>45259</v>
      </c>
      <c r="E39" s="11">
        <f ca="1"/>
        <v>45260</v>
      </c>
      <c r="F39" s="11">
        <f ca="1"/>
        <v>45261</v>
      </c>
      <c r="G39" s="11">
        <f ca="1"/>
        <v>45262</v>
      </c>
      <c r="H39" s="12">
        <f ca="1"/>
        <v>45263</v>
      </c>
    </row>
    <row r="40" spans="1:8" ht="57" customHeight="1" x14ac:dyDescent="0.15">
      <c r="B40" s="7"/>
      <c r="C40" s="7"/>
      <c r="D40" s="7"/>
      <c r="E40" s="7"/>
      <c r="F40" s="7"/>
      <c r="G40" s="7"/>
      <c r="H40" s="9"/>
    </row>
    <row r="41" spans="1:8" ht="16.5" customHeight="1" x14ac:dyDescent="0.15">
      <c r="B41" s="11">
        <f t="array" aca="1" ref="B41:C41" ca="1">Días+36+DATE(Calendario3Año,Calendario3MesOpción,1)-WEEKDAY(DATE(Calendario3Año,Calendario3MesOpción,1),DíaDeLaSemanaOpción)</f>
        <v>45264</v>
      </c>
      <c r="C41" s="11">
        <f ca="1"/>
        <v>45265</v>
      </c>
      <c r="D41" s="15" t="s">
        <v>1</v>
      </c>
      <c r="E41" s="15"/>
      <c r="F41" s="15"/>
      <c r="G41" s="15"/>
      <c r="H41" s="15"/>
    </row>
    <row r="42" spans="1:8" ht="63.75" customHeight="1" x14ac:dyDescent="0.15">
      <c r="B42" s="7"/>
      <c r="C42" s="7"/>
      <c r="D42" s="13"/>
      <c r="E42" s="13"/>
      <c r="F42" s="13"/>
      <c r="G42" s="13"/>
      <c r="H42" s="13"/>
    </row>
    <row r="43" spans="1:8" ht="54" customHeight="1" x14ac:dyDescent="0.45">
      <c r="A43" s="2"/>
      <c r="B43" s="1">
        <f ca="1">YEAR(DATE(Calendario3Año,Calendario3MesOpción+1,1))</f>
        <v>2023</v>
      </c>
      <c r="C43" s="16" t="str">
        <f ca="1">TEXT(DATE(Calendario3Año,Calendario3MesOpción+1,1),"mmmm")</f>
        <v>diciembre</v>
      </c>
      <c r="D43" s="16"/>
      <c r="E43" s="16"/>
      <c r="F43" s="6"/>
      <c r="G43" s="6"/>
      <c r="H43" s="2"/>
    </row>
    <row r="44" spans="1:8" ht="16" customHeight="1" x14ac:dyDescent="0.15">
      <c r="A44" s="3"/>
      <c r="B44" s="4" t="str">
        <f ca="1">UPPER(TEXT(B45,"dddd"))</f>
        <v>LUNES</v>
      </c>
      <c r="C44" s="5" t="str">
        <f t="shared" ref="C44" ca="1" si="8">UPPER(TEXT(C45,"dddd"))</f>
        <v>MARTES</v>
      </c>
      <c r="D44" s="4" t="str">
        <f t="shared" ref="D44" ca="1" si="9">UPPER(TEXT(D45,"dddd"))</f>
        <v>MIÉRCOLES</v>
      </c>
      <c r="E44" s="5" t="str">
        <f t="shared" ref="E44" ca="1" si="10">UPPER(TEXT(E45,"dddd"))</f>
        <v>JUEVES</v>
      </c>
      <c r="F44" s="4" t="str">
        <f t="shared" ref="F44" ca="1" si="11">UPPER(TEXT(F45,"dddd"))</f>
        <v>VIERNES</v>
      </c>
      <c r="G44" s="5" t="str">
        <f t="shared" ref="G44" ca="1" si="12">UPPER(TEXT(G45,"dddd"))</f>
        <v>SÁBADO</v>
      </c>
      <c r="H44" s="4" t="str">
        <f t="shared" ref="H44" ca="1" si="13">UPPER(TEXT(H45,"dddd"))</f>
        <v>DOMINGO</v>
      </c>
    </row>
    <row r="45" spans="1:8" ht="16.5" customHeight="1" x14ac:dyDescent="0.15">
      <c r="B45" s="11">
        <f t="array" aca="1" ref="B45:H45" ca="1">Días+1+DATE(Calendario4Año,Calendario4MesOpción,1)-WEEKDAY(DATE(Calendario4Año,Calendario4MesOpción,1),DíaDeLaSemanaOpción)</f>
        <v>45257</v>
      </c>
      <c r="C45" s="11">
        <f ca="1"/>
        <v>45258</v>
      </c>
      <c r="D45" s="11">
        <f ca="1"/>
        <v>45259</v>
      </c>
      <c r="E45" s="11">
        <f ca="1"/>
        <v>45260</v>
      </c>
      <c r="F45" s="11">
        <f ca="1"/>
        <v>45261</v>
      </c>
      <c r="G45" s="11">
        <f ca="1"/>
        <v>45262</v>
      </c>
      <c r="H45" s="12">
        <f ca="1"/>
        <v>45263</v>
      </c>
    </row>
    <row r="46" spans="1:8" ht="56.25" customHeight="1" x14ac:dyDescent="0.15">
      <c r="B46" s="7"/>
      <c r="C46" s="7"/>
      <c r="D46" s="7"/>
      <c r="E46" s="7"/>
      <c r="F46" s="7"/>
      <c r="G46" s="7"/>
      <c r="H46" s="8"/>
    </row>
    <row r="47" spans="1:8" ht="16.5" customHeight="1" x14ac:dyDescent="0.15">
      <c r="B47" s="11">
        <f t="array" aca="1" ref="B47:H47" ca="1">Días+8+DATE(Calendario4Año,Calendario4MesOpción,1)-WEEKDAY(DATE(Calendario4Año,Calendario4MesOpción,1),DíaDeLaSemanaOpción)</f>
        <v>45264</v>
      </c>
      <c r="C47" s="11">
        <f ca="1"/>
        <v>45265</v>
      </c>
      <c r="D47" s="11">
        <f ca="1"/>
        <v>45266</v>
      </c>
      <c r="E47" s="11">
        <f ca="1"/>
        <v>45267</v>
      </c>
      <c r="F47" s="11">
        <f ca="1"/>
        <v>45268</v>
      </c>
      <c r="G47" s="11">
        <f ca="1"/>
        <v>45269</v>
      </c>
      <c r="H47" s="12">
        <f ca="1"/>
        <v>45270</v>
      </c>
    </row>
    <row r="48" spans="1:8" ht="56.25" customHeight="1" x14ac:dyDescent="0.15">
      <c r="B48" s="7"/>
      <c r="C48" s="7"/>
      <c r="D48" s="7"/>
      <c r="E48" s="7"/>
      <c r="F48" s="7"/>
      <c r="G48" s="7"/>
      <c r="H48" s="8"/>
    </row>
    <row r="49" spans="1:8" ht="16.5" customHeight="1" x14ac:dyDescent="0.15">
      <c r="B49" s="11">
        <f t="array" aca="1" ref="B49:H49" ca="1">Días+15+DATE(Calendario4Año,Calendario4MesOpción,1)-WEEKDAY(DATE(Calendario4Año,Calendario4MesOpción,1),DíaDeLaSemanaOpción)</f>
        <v>45271</v>
      </c>
      <c r="C49" s="11">
        <f ca="1"/>
        <v>45272</v>
      </c>
      <c r="D49" s="11">
        <f ca="1"/>
        <v>45273</v>
      </c>
      <c r="E49" s="11">
        <f ca="1"/>
        <v>45274</v>
      </c>
      <c r="F49" s="11">
        <f ca="1"/>
        <v>45275</v>
      </c>
      <c r="G49" s="11">
        <f ca="1"/>
        <v>45276</v>
      </c>
      <c r="H49" s="12">
        <f ca="1"/>
        <v>45277</v>
      </c>
    </row>
    <row r="50" spans="1:8" ht="56.25" customHeight="1" x14ac:dyDescent="0.15">
      <c r="B50" s="7"/>
      <c r="C50" s="7"/>
      <c r="D50" s="7"/>
      <c r="E50" s="7"/>
      <c r="F50" s="7"/>
      <c r="G50" s="7"/>
      <c r="H50" s="8"/>
    </row>
    <row r="51" spans="1:8" ht="16.5" customHeight="1" x14ac:dyDescent="0.15">
      <c r="B51" s="11">
        <f t="array" aca="1" ref="B51:H51" ca="1">Días+22+DATE(Calendario4Año,Calendario4MesOpción,1)-WEEKDAY(DATE(Calendario4Año,Calendario4MesOpción,1),DíaDeLaSemanaOpción)</f>
        <v>45278</v>
      </c>
      <c r="C51" s="11">
        <f ca="1"/>
        <v>45279</v>
      </c>
      <c r="D51" s="11">
        <f ca="1"/>
        <v>45280</v>
      </c>
      <c r="E51" s="11">
        <f ca="1"/>
        <v>45281</v>
      </c>
      <c r="F51" s="11">
        <f ca="1"/>
        <v>45282</v>
      </c>
      <c r="G51" s="11">
        <f ca="1"/>
        <v>45283</v>
      </c>
      <c r="H51" s="12">
        <f ca="1"/>
        <v>45284</v>
      </c>
    </row>
    <row r="52" spans="1:8" ht="56.25" customHeight="1" x14ac:dyDescent="0.15">
      <c r="B52" s="7"/>
      <c r="C52" s="7"/>
      <c r="D52" s="7"/>
      <c r="E52" s="7"/>
      <c r="F52" s="7"/>
      <c r="G52" s="7"/>
      <c r="H52" s="8"/>
    </row>
    <row r="53" spans="1:8" ht="16.5" customHeight="1" x14ac:dyDescent="0.15">
      <c r="B53" s="11">
        <f t="array" aca="1" ref="B53:H53" ca="1">Días+29+DATE(Calendario4Año,Calendario4MesOpción,1)-WEEKDAY(DATE(Calendario4Año,Calendario4MesOpción,1),DíaDeLaSemanaOpción)</f>
        <v>45285</v>
      </c>
      <c r="C53" s="11">
        <f ca="1"/>
        <v>45286</v>
      </c>
      <c r="D53" s="11">
        <f ca="1"/>
        <v>45287</v>
      </c>
      <c r="E53" s="11">
        <f ca="1"/>
        <v>45288</v>
      </c>
      <c r="F53" s="11">
        <f ca="1"/>
        <v>45289</v>
      </c>
      <c r="G53" s="11">
        <f ca="1"/>
        <v>45290</v>
      </c>
      <c r="H53" s="12">
        <f ca="1"/>
        <v>45291</v>
      </c>
    </row>
    <row r="54" spans="1:8" ht="57" customHeight="1" x14ac:dyDescent="0.15">
      <c r="B54" s="7"/>
      <c r="C54" s="7"/>
      <c r="D54" s="7"/>
      <c r="E54" s="7"/>
      <c r="F54" s="7"/>
      <c r="G54" s="7"/>
      <c r="H54" s="9"/>
    </row>
    <row r="55" spans="1:8" ht="16.5" customHeight="1" x14ac:dyDescent="0.15">
      <c r="B55" s="11">
        <f t="array" aca="1" ref="B55:C55" ca="1">Días+36+DATE(Calendario4Año,Calendario4MesOpción,1)-WEEKDAY(DATE(Calendario4Año,Calendario4MesOpción,1),DíaDeLaSemanaOpción)</f>
        <v>45292</v>
      </c>
      <c r="C55" s="11">
        <f ca="1"/>
        <v>45293</v>
      </c>
      <c r="D55" s="14" t="s">
        <v>1</v>
      </c>
      <c r="E55" s="15"/>
      <c r="F55" s="15"/>
      <c r="G55" s="15"/>
      <c r="H55" s="15"/>
    </row>
    <row r="56" spans="1:8" ht="63.75" customHeight="1" x14ac:dyDescent="0.15">
      <c r="B56" s="7"/>
      <c r="C56" s="7"/>
      <c r="D56" s="13"/>
      <c r="E56" s="13"/>
      <c r="F56" s="13"/>
      <c r="G56" s="13"/>
      <c r="H56" s="13"/>
    </row>
    <row r="57" spans="1:8" ht="54" customHeight="1" x14ac:dyDescent="0.45">
      <c r="A57" s="2"/>
      <c r="B57" s="1">
        <f ca="1">YEAR(DATE(Calendario4Año,Calendario4MesOpción+1,1))</f>
        <v>2024</v>
      </c>
      <c r="C57" s="16" t="str">
        <f ca="1">TEXT(DATE(Calendario4Año,Calendario4MesOpción+1,1),"mmmm")</f>
        <v>enero</v>
      </c>
      <c r="D57" s="16"/>
      <c r="E57" s="16"/>
      <c r="F57" s="6"/>
      <c r="G57" s="6"/>
      <c r="H57" s="2"/>
    </row>
    <row r="58" spans="1:8" ht="16" customHeight="1" x14ac:dyDescent="0.15">
      <c r="A58" s="3"/>
      <c r="B58" s="4" t="str">
        <f ca="1">UPPER(TEXT(B59,"dddd"))</f>
        <v>LUNES</v>
      </c>
      <c r="C58" s="5" t="str">
        <f t="shared" ref="C58" ca="1" si="14">UPPER(TEXT(C59,"dddd"))</f>
        <v>MARTES</v>
      </c>
      <c r="D58" s="4" t="str">
        <f t="shared" ref="D58" ca="1" si="15">UPPER(TEXT(D59,"dddd"))</f>
        <v>MIÉRCOLES</v>
      </c>
      <c r="E58" s="5" t="str">
        <f t="shared" ref="E58" ca="1" si="16">UPPER(TEXT(E59,"dddd"))</f>
        <v>JUEVES</v>
      </c>
      <c r="F58" s="4" t="str">
        <f t="shared" ref="F58" ca="1" si="17">UPPER(TEXT(F59,"dddd"))</f>
        <v>VIERNES</v>
      </c>
      <c r="G58" s="5" t="str">
        <f t="shared" ref="G58" ca="1" si="18">UPPER(TEXT(G59,"dddd"))</f>
        <v>SÁBADO</v>
      </c>
      <c r="H58" s="4" t="str">
        <f t="shared" ref="H58" ca="1" si="19">UPPER(TEXT(H59,"dddd"))</f>
        <v>DOMINGO</v>
      </c>
    </row>
    <row r="59" spans="1:8" ht="16.5" customHeight="1" x14ac:dyDescent="0.15">
      <c r="B59" s="11">
        <f t="array" aca="1" ref="B59:H59" ca="1">Días+1+DATE(Calendario5Año,Calendario5MesOpción,1)-WEEKDAY(DATE(Calendario5Año,Calendario5MesOpción,1),DíaDeLaSemanaOpción)</f>
        <v>45292</v>
      </c>
      <c r="C59" s="11">
        <f ca="1"/>
        <v>45293</v>
      </c>
      <c r="D59" s="11">
        <f ca="1"/>
        <v>45294</v>
      </c>
      <c r="E59" s="11">
        <f ca="1"/>
        <v>45295</v>
      </c>
      <c r="F59" s="11">
        <f ca="1"/>
        <v>45296</v>
      </c>
      <c r="G59" s="11">
        <f ca="1"/>
        <v>45297</v>
      </c>
      <c r="H59" s="12">
        <f ca="1"/>
        <v>45298</v>
      </c>
    </row>
    <row r="60" spans="1:8" ht="56.25" customHeight="1" x14ac:dyDescent="0.15">
      <c r="B60" s="7"/>
      <c r="C60" s="7"/>
      <c r="D60" s="7"/>
      <c r="E60" s="7"/>
      <c r="F60" s="7"/>
      <c r="G60" s="7"/>
      <c r="H60" s="8"/>
    </row>
    <row r="61" spans="1:8" ht="16.5" customHeight="1" x14ac:dyDescent="0.15">
      <c r="B61" s="11">
        <f t="array" aca="1" ref="B61:H61" ca="1">Días+8+DATE(Calendario5Año,Calendario5MesOpción,1)-WEEKDAY(DATE(Calendario5Año,Calendario5MesOpción,1),DíaDeLaSemanaOpción)</f>
        <v>45299</v>
      </c>
      <c r="C61" s="11">
        <f ca="1"/>
        <v>45300</v>
      </c>
      <c r="D61" s="11">
        <f ca="1"/>
        <v>45301</v>
      </c>
      <c r="E61" s="11">
        <f ca="1"/>
        <v>45302</v>
      </c>
      <c r="F61" s="11">
        <f ca="1"/>
        <v>45303</v>
      </c>
      <c r="G61" s="11">
        <f ca="1"/>
        <v>45304</v>
      </c>
      <c r="H61" s="12">
        <f ca="1"/>
        <v>45305</v>
      </c>
    </row>
    <row r="62" spans="1:8" ht="56.25" customHeight="1" x14ac:dyDescent="0.15">
      <c r="B62" s="7"/>
      <c r="C62" s="7"/>
      <c r="D62" s="7"/>
      <c r="E62" s="7"/>
      <c r="F62" s="7"/>
      <c r="G62" s="7"/>
      <c r="H62" s="8"/>
    </row>
    <row r="63" spans="1:8" ht="16.5" customHeight="1" x14ac:dyDescent="0.15">
      <c r="B63" s="11">
        <f t="array" aca="1" ref="B63:H63" ca="1">Días+15+DATE(Calendario5Año,Calendario5MesOpción,1)-WEEKDAY(DATE(Calendario5Año,Calendario5MesOpción,1),DíaDeLaSemanaOpción)</f>
        <v>45306</v>
      </c>
      <c r="C63" s="11">
        <f ca="1"/>
        <v>45307</v>
      </c>
      <c r="D63" s="11">
        <f ca="1"/>
        <v>45308</v>
      </c>
      <c r="E63" s="11">
        <f ca="1"/>
        <v>45309</v>
      </c>
      <c r="F63" s="11">
        <f ca="1"/>
        <v>45310</v>
      </c>
      <c r="G63" s="11">
        <f ca="1"/>
        <v>45311</v>
      </c>
      <c r="H63" s="12">
        <f ca="1"/>
        <v>45312</v>
      </c>
    </row>
    <row r="64" spans="1:8" ht="56.25" customHeight="1" x14ac:dyDescent="0.15">
      <c r="B64" s="7"/>
      <c r="C64" s="7"/>
      <c r="D64" s="7"/>
      <c r="E64" s="7"/>
      <c r="F64" s="7"/>
      <c r="G64" s="7"/>
      <c r="H64" s="8"/>
    </row>
    <row r="65" spans="1:8" ht="16.5" customHeight="1" x14ac:dyDescent="0.15">
      <c r="B65" s="11">
        <f t="array" aca="1" ref="B65:H65" ca="1">Días+22+DATE(Calendario5Año,Calendario5MesOpción,1)-WEEKDAY(DATE(Calendario5Año,Calendario5MesOpción,1),DíaDeLaSemanaOpción)</f>
        <v>45313</v>
      </c>
      <c r="C65" s="11">
        <f ca="1"/>
        <v>45314</v>
      </c>
      <c r="D65" s="11">
        <f ca="1"/>
        <v>45315</v>
      </c>
      <c r="E65" s="11">
        <f ca="1"/>
        <v>45316</v>
      </c>
      <c r="F65" s="11">
        <f ca="1"/>
        <v>45317</v>
      </c>
      <c r="G65" s="11">
        <f ca="1"/>
        <v>45318</v>
      </c>
      <c r="H65" s="12">
        <f ca="1"/>
        <v>45319</v>
      </c>
    </row>
    <row r="66" spans="1:8" ht="56.25" customHeight="1" x14ac:dyDescent="0.15">
      <c r="B66" s="7"/>
      <c r="C66" s="7"/>
      <c r="D66" s="7"/>
      <c r="E66" s="7"/>
      <c r="F66" s="7"/>
      <c r="G66" s="7"/>
      <c r="H66" s="8"/>
    </row>
    <row r="67" spans="1:8" ht="16.5" customHeight="1" x14ac:dyDescent="0.15">
      <c r="B67" s="11">
        <f t="array" aca="1" ref="B67:H67" ca="1">Días+29+DATE(Calendario5Año,Calendario5MesOpción,1)-WEEKDAY(DATE(Calendario5Año,Calendario5MesOpción,1),DíaDeLaSemanaOpción)</f>
        <v>45320</v>
      </c>
      <c r="C67" s="11">
        <f ca="1"/>
        <v>45321</v>
      </c>
      <c r="D67" s="11">
        <f ca="1"/>
        <v>45322</v>
      </c>
      <c r="E67" s="11">
        <f ca="1"/>
        <v>45323</v>
      </c>
      <c r="F67" s="11">
        <f ca="1"/>
        <v>45324</v>
      </c>
      <c r="G67" s="11">
        <f ca="1"/>
        <v>45325</v>
      </c>
      <c r="H67" s="12">
        <f ca="1"/>
        <v>45326</v>
      </c>
    </row>
    <row r="68" spans="1:8" ht="57" customHeight="1" x14ac:dyDescent="0.15">
      <c r="B68" s="7"/>
      <c r="C68" s="7"/>
      <c r="D68" s="7"/>
      <c r="E68" s="7"/>
      <c r="F68" s="7"/>
      <c r="G68" s="7"/>
      <c r="H68" s="9"/>
    </row>
    <row r="69" spans="1:8" ht="16.5" customHeight="1" x14ac:dyDescent="0.15">
      <c r="B69" s="11">
        <f t="array" aca="1" ref="B69:C69" ca="1">Días+36+DATE(Calendario5Año,Calendario5MesOpción,1)-WEEKDAY(DATE(Calendario5Año,Calendario5MesOpción,1),DíaDeLaSemanaOpción)</f>
        <v>45327</v>
      </c>
      <c r="C69" s="11">
        <f ca="1"/>
        <v>45328</v>
      </c>
      <c r="D69" s="14" t="s">
        <v>1</v>
      </c>
      <c r="E69" s="15"/>
      <c r="F69" s="15"/>
      <c r="G69" s="15"/>
      <c r="H69" s="15"/>
    </row>
    <row r="70" spans="1:8" ht="63.75" customHeight="1" x14ac:dyDescent="0.15">
      <c r="B70" s="7"/>
      <c r="C70" s="7"/>
      <c r="D70" s="13"/>
      <c r="E70" s="13"/>
      <c r="F70" s="13"/>
      <c r="G70" s="13"/>
      <c r="H70" s="13"/>
    </row>
    <row r="71" spans="1:8" ht="54" customHeight="1" x14ac:dyDescent="0.45">
      <c r="A71" s="2"/>
      <c r="B71" s="1">
        <f ca="1">YEAR(DATE(Calendario5Año,Calendario5MesOpción+1,1))</f>
        <v>2024</v>
      </c>
      <c r="C71" s="16" t="str">
        <f ca="1">TEXT(DATE(Calendario5Año,Calendario5MesOpción+1,1),"mmmm")</f>
        <v>febrero</v>
      </c>
      <c r="D71" s="16"/>
      <c r="E71" s="16"/>
      <c r="F71" s="6"/>
      <c r="G71" s="6"/>
      <c r="H71" s="2"/>
    </row>
    <row r="72" spans="1:8" ht="16" customHeight="1" x14ac:dyDescent="0.15">
      <c r="A72" s="3"/>
      <c r="B72" s="4" t="str">
        <f ca="1">UPPER(TEXT(B73,"dddd"))</f>
        <v>LUNES</v>
      </c>
      <c r="C72" s="5" t="str">
        <f t="shared" ref="C72" ca="1" si="20">UPPER(TEXT(C73,"dddd"))</f>
        <v>MARTES</v>
      </c>
      <c r="D72" s="4" t="str">
        <f t="shared" ref="D72" ca="1" si="21">UPPER(TEXT(D73,"dddd"))</f>
        <v>MIÉRCOLES</v>
      </c>
      <c r="E72" s="5" t="str">
        <f t="shared" ref="E72" ca="1" si="22">UPPER(TEXT(E73,"dddd"))</f>
        <v>JUEVES</v>
      </c>
      <c r="F72" s="4" t="str">
        <f t="shared" ref="F72" ca="1" si="23">UPPER(TEXT(F73,"dddd"))</f>
        <v>VIERNES</v>
      </c>
      <c r="G72" s="5" t="str">
        <f t="shared" ref="G72" ca="1" si="24">UPPER(TEXT(G73,"dddd"))</f>
        <v>SÁBADO</v>
      </c>
      <c r="H72" s="4" t="str">
        <f t="shared" ref="H72" ca="1" si="25">UPPER(TEXT(H73,"dddd"))</f>
        <v>DOMINGO</v>
      </c>
    </row>
    <row r="73" spans="1:8" ht="16.5" customHeight="1" x14ac:dyDescent="0.15">
      <c r="B73" s="11">
        <f t="array" aca="1" ref="B73:H73" ca="1">Días+1+DATE(Calendario6Año,Calendario6MesOpción,1)-WEEKDAY(DATE(Calendario6Año,Calendario6MesOpción,1),DíaDeLaSemanaOpción)</f>
        <v>45320</v>
      </c>
      <c r="C73" s="11">
        <f ca="1"/>
        <v>45321</v>
      </c>
      <c r="D73" s="11">
        <f ca="1"/>
        <v>45322</v>
      </c>
      <c r="E73" s="11">
        <f ca="1"/>
        <v>45323</v>
      </c>
      <c r="F73" s="11">
        <f ca="1"/>
        <v>45324</v>
      </c>
      <c r="G73" s="11">
        <f ca="1"/>
        <v>45325</v>
      </c>
      <c r="H73" s="12">
        <f ca="1"/>
        <v>45326</v>
      </c>
    </row>
    <row r="74" spans="1:8" ht="56.25" customHeight="1" x14ac:dyDescent="0.15">
      <c r="B74" s="7"/>
      <c r="C74" s="7"/>
      <c r="D74" s="7"/>
      <c r="E74" s="7"/>
      <c r="F74" s="7"/>
      <c r="G74" s="7"/>
      <c r="H74" s="8"/>
    </row>
    <row r="75" spans="1:8" ht="16.5" customHeight="1" x14ac:dyDescent="0.15">
      <c r="B75" s="11">
        <f t="array" aca="1" ref="B75:H75" ca="1">Días+8+DATE(Calendario6Año,Calendario6MesOpción,1)-WEEKDAY(DATE(Calendario6Año,Calendario6MesOpción,1),DíaDeLaSemanaOpción)</f>
        <v>45327</v>
      </c>
      <c r="C75" s="11">
        <f ca="1"/>
        <v>45328</v>
      </c>
      <c r="D75" s="11">
        <f ca="1"/>
        <v>45329</v>
      </c>
      <c r="E75" s="11">
        <f ca="1"/>
        <v>45330</v>
      </c>
      <c r="F75" s="11">
        <f ca="1"/>
        <v>45331</v>
      </c>
      <c r="G75" s="11">
        <f ca="1"/>
        <v>45332</v>
      </c>
      <c r="H75" s="12">
        <f ca="1"/>
        <v>45333</v>
      </c>
    </row>
    <row r="76" spans="1:8" ht="56.25" customHeight="1" x14ac:dyDescent="0.15">
      <c r="B76" s="7"/>
      <c r="C76" s="7"/>
      <c r="D76" s="7"/>
      <c r="E76" s="7"/>
      <c r="F76" s="7"/>
      <c r="G76" s="7"/>
      <c r="H76" s="8"/>
    </row>
    <row r="77" spans="1:8" ht="16.5" customHeight="1" x14ac:dyDescent="0.15">
      <c r="B77" s="11">
        <f t="array" aca="1" ref="B77:H77" ca="1">Días+15+DATE(Calendario6Año,Calendario6MesOpción,1)-WEEKDAY(DATE(Calendario6Año,Calendario6MesOpción,1),DíaDeLaSemanaOpción)</f>
        <v>45334</v>
      </c>
      <c r="C77" s="11">
        <f ca="1"/>
        <v>45335</v>
      </c>
      <c r="D77" s="11">
        <f ca="1"/>
        <v>45336</v>
      </c>
      <c r="E77" s="11">
        <f ca="1"/>
        <v>45337</v>
      </c>
      <c r="F77" s="11">
        <f ca="1"/>
        <v>45338</v>
      </c>
      <c r="G77" s="11">
        <f ca="1"/>
        <v>45339</v>
      </c>
      <c r="H77" s="12">
        <f ca="1"/>
        <v>45340</v>
      </c>
    </row>
    <row r="78" spans="1:8" ht="56.25" customHeight="1" x14ac:dyDescent="0.15">
      <c r="B78" s="7"/>
      <c r="C78" s="7"/>
      <c r="D78" s="7"/>
      <c r="E78" s="7"/>
      <c r="F78" s="7"/>
      <c r="G78" s="7"/>
      <c r="H78" s="8"/>
    </row>
    <row r="79" spans="1:8" ht="16.5" customHeight="1" x14ac:dyDescent="0.15">
      <c r="B79" s="11">
        <f t="array" aca="1" ref="B79:H79" ca="1">Días+22+DATE(Calendario6Año,Calendario6MesOpción,1)-WEEKDAY(DATE(Calendario6Año,Calendario6MesOpción,1),DíaDeLaSemanaOpción)</f>
        <v>45341</v>
      </c>
      <c r="C79" s="11">
        <f ca="1"/>
        <v>45342</v>
      </c>
      <c r="D79" s="11">
        <f ca="1"/>
        <v>45343</v>
      </c>
      <c r="E79" s="11">
        <f ca="1"/>
        <v>45344</v>
      </c>
      <c r="F79" s="11">
        <f ca="1"/>
        <v>45345</v>
      </c>
      <c r="G79" s="11">
        <f ca="1"/>
        <v>45346</v>
      </c>
      <c r="H79" s="12">
        <f ca="1"/>
        <v>45347</v>
      </c>
    </row>
    <row r="80" spans="1:8" ht="56.25" customHeight="1" x14ac:dyDescent="0.15">
      <c r="B80" s="7"/>
      <c r="C80" s="7"/>
      <c r="D80" s="7"/>
      <c r="E80" s="7"/>
      <c r="F80" s="7"/>
      <c r="G80" s="7"/>
      <c r="H80" s="8"/>
    </row>
    <row r="81" spans="1:8" ht="16.5" customHeight="1" x14ac:dyDescent="0.15">
      <c r="B81" s="11">
        <f t="array" aca="1" ref="B81:H81" ca="1">Días+29+DATE(Calendario6Año,Calendario6MesOpción,1)-WEEKDAY(DATE(Calendario6Año,Calendario6MesOpción,1),DíaDeLaSemanaOpción)</f>
        <v>45348</v>
      </c>
      <c r="C81" s="11">
        <f ca="1"/>
        <v>45349</v>
      </c>
      <c r="D81" s="11">
        <f ca="1"/>
        <v>45350</v>
      </c>
      <c r="E81" s="11">
        <f ca="1"/>
        <v>45351</v>
      </c>
      <c r="F81" s="11">
        <f ca="1"/>
        <v>45352</v>
      </c>
      <c r="G81" s="11">
        <f ca="1"/>
        <v>45353</v>
      </c>
      <c r="H81" s="12">
        <f ca="1"/>
        <v>45354</v>
      </c>
    </row>
    <row r="82" spans="1:8" ht="57" customHeight="1" x14ac:dyDescent="0.15">
      <c r="B82" s="7"/>
      <c r="C82" s="7"/>
      <c r="D82" s="7"/>
      <c r="E82" s="7"/>
      <c r="F82" s="7"/>
      <c r="G82" s="7"/>
      <c r="H82" s="9"/>
    </row>
    <row r="83" spans="1:8" ht="16.5" customHeight="1" x14ac:dyDescent="0.15">
      <c r="B83" s="11">
        <f t="array" aca="1" ref="B83:C83" ca="1">Días+36+DATE(Calendario6Año,Calendario6MesOpción,1)-WEEKDAY(DATE(Calendario6Año,Calendario6MesOpción,1),DíaDeLaSemanaOpción)</f>
        <v>45355</v>
      </c>
      <c r="C83" s="11">
        <f ca="1"/>
        <v>45356</v>
      </c>
      <c r="D83" s="14" t="s">
        <v>1</v>
      </c>
      <c r="E83" s="15"/>
      <c r="F83" s="15"/>
      <c r="G83" s="15"/>
      <c r="H83" s="15"/>
    </row>
    <row r="84" spans="1:8" ht="63.75" customHeight="1" x14ac:dyDescent="0.15">
      <c r="B84" s="7"/>
      <c r="C84" s="7"/>
      <c r="D84" s="13"/>
      <c r="E84" s="13"/>
      <c r="F84" s="13"/>
      <c r="G84" s="13"/>
      <c r="H84" s="13"/>
    </row>
    <row r="85" spans="1:8" ht="54" customHeight="1" x14ac:dyDescent="0.45">
      <c r="A85" s="2"/>
      <c r="B85" s="1">
        <f ca="1">YEAR(DATE(Calendario6Año,Calendario6MesOpción+1,1))</f>
        <v>2024</v>
      </c>
      <c r="C85" s="16" t="str">
        <f ca="1">TEXT(DATE(Calendario6Año,Calendario6MesOpción+1,1),"mmmm")</f>
        <v>marzo</v>
      </c>
      <c r="D85" s="16"/>
      <c r="E85" s="16"/>
      <c r="F85" s="6"/>
      <c r="G85" s="6"/>
      <c r="H85" s="2"/>
    </row>
    <row r="86" spans="1:8" ht="16" customHeight="1" x14ac:dyDescent="0.15">
      <c r="A86" s="3"/>
      <c r="B86" s="4" t="str">
        <f ca="1">UPPER(TEXT(B87,"dddd"))</f>
        <v>LUNES</v>
      </c>
      <c r="C86" s="5" t="str">
        <f t="shared" ref="C86" ca="1" si="26">UPPER(TEXT(C87,"dddd"))</f>
        <v>MARTES</v>
      </c>
      <c r="D86" s="4" t="str">
        <f t="shared" ref="D86" ca="1" si="27">UPPER(TEXT(D87,"dddd"))</f>
        <v>MIÉRCOLES</v>
      </c>
      <c r="E86" s="5" t="str">
        <f t="shared" ref="E86" ca="1" si="28">UPPER(TEXT(E87,"dddd"))</f>
        <v>JUEVES</v>
      </c>
      <c r="F86" s="4" t="str">
        <f t="shared" ref="F86" ca="1" si="29">UPPER(TEXT(F87,"dddd"))</f>
        <v>VIERNES</v>
      </c>
      <c r="G86" s="5" t="str">
        <f t="shared" ref="G86" ca="1" si="30">UPPER(TEXT(G87,"dddd"))</f>
        <v>SÁBADO</v>
      </c>
      <c r="H86" s="4" t="str">
        <f t="shared" ref="H86" ca="1" si="31">UPPER(TEXT(H87,"dddd"))</f>
        <v>DOMINGO</v>
      </c>
    </row>
    <row r="87" spans="1:8" ht="16.5" customHeight="1" x14ac:dyDescent="0.15">
      <c r="B87" s="11">
        <f t="array" aca="1" ref="B87:H87" ca="1">Días+1+DATE(Calendario7Año,Calendario7MesOpción,1)-WEEKDAY(DATE(Calendario7Año,Calendario7MesOpción,1),DíaDeLaSemanaOpción)</f>
        <v>45348</v>
      </c>
      <c r="C87" s="11">
        <f ca="1"/>
        <v>45349</v>
      </c>
      <c r="D87" s="11">
        <f ca="1"/>
        <v>45350</v>
      </c>
      <c r="E87" s="11">
        <f ca="1"/>
        <v>45351</v>
      </c>
      <c r="F87" s="11">
        <f ca="1"/>
        <v>45352</v>
      </c>
      <c r="G87" s="11">
        <f ca="1"/>
        <v>45353</v>
      </c>
      <c r="H87" s="12">
        <f ca="1"/>
        <v>45354</v>
      </c>
    </row>
    <row r="88" spans="1:8" ht="56.25" customHeight="1" x14ac:dyDescent="0.15">
      <c r="B88" s="7"/>
      <c r="C88" s="7"/>
      <c r="D88" s="7"/>
      <c r="E88" s="7"/>
      <c r="F88" s="7"/>
      <c r="G88" s="7"/>
      <c r="H88" s="8"/>
    </row>
    <row r="89" spans="1:8" ht="16.5" customHeight="1" x14ac:dyDescent="0.15">
      <c r="B89" s="11">
        <f t="array" aca="1" ref="B89:H89" ca="1">Días+8+DATE(Calendario7Año,Calendario7MesOpción,1)-WEEKDAY(DATE(Calendario7Año,Calendario7MesOpción,1),DíaDeLaSemanaOpción)</f>
        <v>45355</v>
      </c>
      <c r="C89" s="11">
        <f ca="1"/>
        <v>45356</v>
      </c>
      <c r="D89" s="11">
        <f ca="1"/>
        <v>45357</v>
      </c>
      <c r="E89" s="11">
        <f ca="1"/>
        <v>45358</v>
      </c>
      <c r="F89" s="11">
        <f ca="1"/>
        <v>45359</v>
      </c>
      <c r="G89" s="11">
        <f ca="1"/>
        <v>45360</v>
      </c>
      <c r="H89" s="12">
        <f ca="1"/>
        <v>45361</v>
      </c>
    </row>
    <row r="90" spans="1:8" ht="56.25" customHeight="1" x14ac:dyDescent="0.15">
      <c r="B90" s="7"/>
      <c r="C90" s="7"/>
      <c r="D90" s="7"/>
      <c r="E90" s="7"/>
      <c r="F90" s="7"/>
      <c r="G90" s="7"/>
      <c r="H90" s="8"/>
    </row>
    <row r="91" spans="1:8" ht="16.5" customHeight="1" x14ac:dyDescent="0.15">
      <c r="B91" s="11">
        <f t="array" aca="1" ref="B91:H91" ca="1">Días+15+DATE(Calendario7Año,Calendario7MesOpción,1)-WEEKDAY(DATE(Calendario7Año,Calendario7MesOpción,1),DíaDeLaSemanaOpción)</f>
        <v>45362</v>
      </c>
      <c r="C91" s="11">
        <f ca="1"/>
        <v>45363</v>
      </c>
      <c r="D91" s="11">
        <f ca="1"/>
        <v>45364</v>
      </c>
      <c r="E91" s="11">
        <f ca="1"/>
        <v>45365</v>
      </c>
      <c r="F91" s="11">
        <f ca="1"/>
        <v>45366</v>
      </c>
      <c r="G91" s="11">
        <f ca="1"/>
        <v>45367</v>
      </c>
      <c r="H91" s="12">
        <f ca="1"/>
        <v>45368</v>
      </c>
    </row>
    <row r="92" spans="1:8" ht="56.25" customHeight="1" x14ac:dyDescent="0.15">
      <c r="B92" s="7"/>
      <c r="C92" s="7"/>
      <c r="D92" s="7"/>
      <c r="E92" s="7"/>
      <c r="F92" s="7"/>
      <c r="G92" s="7"/>
      <c r="H92" s="8"/>
    </row>
    <row r="93" spans="1:8" ht="16.5" customHeight="1" x14ac:dyDescent="0.15">
      <c r="B93" s="11">
        <f t="array" aca="1" ref="B93:H93" ca="1">Días+22+DATE(Calendario7Año,Calendario7MesOpción,1)-WEEKDAY(DATE(Calendario7Año,Calendario7MesOpción,1),DíaDeLaSemanaOpción)</f>
        <v>45369</v>
      </c>
      <c r="C93" s="11">
        <f ca="1"/>
        <v>45370</v>
      </c>
      <c r="D93" s="11">
        <f ca="1"/>
        <v>45371</v>
      </c>
      <c r="E93" s="11">
        <f ca="1"/>
        <v>45372</v>
      </c>
      <c r="F93" s="11">
        <f ca="1"/>
        <v>45373</v>
      </c>
      <c r="G93" s="11">
        <f ca="1"/>
        <v>45374</v>
      </c>
      <c r="H93" s="12">
        <f ca="1"/>
        <v>45375</v>
      </c>
    </row>
    <row r="94" spans="1:8" ht="56.25" customHeight="1" x14ac:dyDescent="0.15">
      <c r="B94" s="7"/>
      <c r="C94" s="7"/>
      <c r="D94" s="7"/>
      <c r="E94" s="7"/>
      <c r="F94" s="7"/>
      <c r="G94" s="7"/>
      <c r="H94" s="8"/>
    </row>
    <row r="95" spans="1:8" ht="16.5" customHeight="1" x14ac:dyDescent="0.15">
      <c r="B95" s="11">
        <f t="array" aca="1" ref="B95:H95" ca="1">Días+29+DATE(Calendario7Año,Calendario7MesOpción,1)-WEEKDAY(DATE(Calendario7Año,Calendario7MesOpción,1),DíaDeLaSemanaOpción)</f>
        <v>45376</v>
      </c>
      <c r="C95" s="11">
        <f ca="1"/>
        <v>45377</v>
      </c>
      <c r="D95" s="11">
        <f ca="1"/>
        <v>45378</v>
      </c>
      <c r="E95" s="11">
        <f ca="1"/>
        <v>45379</v>
      </c>
      <c r="F95" s="11">
        <f ca="1"/>
        <v>45380</v>
      </c>
      <c r="G95" s="11">
        <f ca="1"/>
        <v>45381</v>
      </c>
      <c r="H95" s="12">
        <f ca="1"/>
        <v>45382</v>
      </c>
    </row>
    <row r="96" spans="1:8" ht="57" customHeight="1" x14ac:dyDescent="0.15">
      <c r="B96" s="7"/>
      <c r="C96" s="7"/>
      <c r="D96" s="7"/>
      <c r="E96" s="7"/>
      <c r="F96" s="7"/>
      <c r="G96" s="7"/>
      <c r="H96" s="9"/>
    </row>
    <row r="97" spans="1:8" ht="16.5" customHeight="1" x14ac:dyDescent="0.15">
      <c r="B97" s="11">
        <f t="array" aca="1" ref="B97:C97" ca="1">Días+36+DATE(Calendario7Año,Calendario7MesOpción,1)-WEEKDAY(DATE(Calendario7Año,Calendario7MesOpción,1),DíaDeLaSemanaOpción)</f>
        <v>45383</v>
      </c>
      <c r="C97" s="11">
        <f ca="1"/>
        <v>45384</v>
      </c>
      <c r="D97" s="14" t="s">
        <v>1</v>
      </c>
      <c r="E97" s="15"/>
      <c r="F97" s="15"/>
      <c r="G97" s="15"/>
      <c r="H97" s="15"/>
    </row>
    <row r="98" spans="1:8" ht="63.75" customHeight="1" x14ac:dyDescent="0.15">
      <c r="B98" s="7"/>
      <c r="C98" s="7"/>
      <c r="D98" s="13"/>
      <c r="E98" s="13"/>
      <c r="F98" s="13"/>
      <c r="G98" s="13"/>
      <c r="H98" s="13"/>
    </row>
    <row r="99" spans="1:8" ht="54" customHeight="1" x14ac:dyDescent="0.45">
      <c r="A99" s="2"/>
      <c r="B99" s="1">
        <f ca="1">YEAR(DATE(Calendario7Año,Calendario7MesOpción+1,1))</f>
        <v>2024</v>
      </c>
      <c r="C99" s="16" t="str">
        <f ca="1">TEXT(DATE(Calendario7Año,Calendario7MesOpción+1,1),"mmmm")</f>
        <v>abril</v>
      </c>
      <c r="D99" s="16"/>
      <c r="E99" s="16"/>
      <c r="F99" s="6"/>
      <c r="G99" s="6"/>
      <c r="H99" s="2"/>
    </row>
    <row r="100" spans="1:8" ht="16" customHeight="1" x14ac:dyDescent="0.15">
      <c r="A100" s="3"/>
      <c r="B100" s="4" t="str">
        <f ca="1">UPPER(TEXT(B101,"dddd"))</f>
        <v>LUNES</v>
      </c>
      <c r="C100" s="5" t="str">
        <f t="shared" ref="C100" ca="1" si="32">UPPER(TEXT(C101,"dddd"))</f>
        <v>MARTES</v>
      </c>
      <c r="D100" s="4" t="str">
        <f t="shared" ref="D100" ca="1" si="33">UPPER(TEXT(D101,"dddd"))</f>
        <v>MIÉRCOLES</v>
      </c>
      <c r="E100" s="5" t="str">
        <f t="shared" ref="E100" ca="1" si="34">UPPER(TEXT(E101,"dddd"))</f>
        <v>JUEVES</v>
      </c>
      <c r="F100" s="4" t="str">
        <f t="shared" ref="F100" ca="1" si="35">UPPER(TEXT(F101,"dddd"))</f>
        <v>VIERNES</v>
      </c>
      <c r="G100" s="5" t="str">
        <f t="shared" ref="G100" ca="1" si="36">UPPER(TEXT(G101,"dddd"))</f>
        <v>SÁBADO</v>
      </c>
      <c r="H100" s="4" t="str">
        <f t="shared" ref="H100" ca="1" si="37">UPPER(TEXT(H101,"dddd"))</f>
        <v>DOMINGO</v>
      </c>
    </row>
    <row r="101" spans="1:8" ht="16.5" customHeight="1" x14ac:dyDescent="0.15">
      <c r="B101" s="11">
        <f t="array" aca="1" ref="B101:H101" ca="1">Días+1+DATE(Calendario8Año,Calendario8MesOpción,1)-WEEKDAY(DATE(Calendario8Año,Calendario8MesOpción,1),DíaDeLaSemanaOpción)</f>
        <v>45383</v>
      </c>
      <c r="C101" s="11">
        <f ca="1"/>
        <v>45384</v>
      </c>
      <c r="D101" s="11">
        <f ca="1"/>
        <v>45385</v>
      </c>
      <c r="E101" s="11">
        <f ca="1"/>
        <v>45386</v>
      </c>
      <c r="F101" s="11">
        <f ca="1"/>
        <v>45387</v>
      </c>
      <c r="G101" s="11">
        <f ca="1"/>
        <v>45388</v>
      </c>
      <c r="H101" s="12">
        <f ca="1"/>
        <v>45389</v>
      </c>
    </row>
    <row r="102" spans="1:8" ht="56.25" customHeight="1" x14ac:dyDescent="0.15">
      <c r="B102" s="7"/>
      <c r="C102" s="7"/>
      <c r="D102" s="7"/>
      <c r="E102" s="7"/>
      <c r="F102" s="7"/>
      <c r="G102" s="7"/>
      <c r="H102" s="8"/>
    </row>
    <row r="103" spans="1:8" ht="16.5" customHeight="1" x14ac:dyDescent="0.15">
      <c r="B103" s="11">
        <f t="array" aca="1" ref="B103:H103" ca="1">Días+8+DATE(Calendario8Año,Calendario8MesOpción,1)-WEEKDAY(DATE(Calendario8Año,Calendario8MesOpción,1),DíaDeLaSemanaOpción)</f>
        <v>45390</v>
      </c>
      <c r="C103" s="11">
        <f ca="1"/>
        <v>45391</v>
      </c>
      <c r="D103" s="11">
        <f ca="1"/>
        <v>45392</v>
      </c>
      <c r="E103" s="11">
        <f ca="1"/>
        <v>45393</v>
      </c>
      <c r="F103" s="11">
        <f ca="1"/>
        <v>45394</v>
      </c>
      <c r="G103" s="11">
        <f ca="1"/>
        <v>45395</v>
      </c>
      <c r="H103" s="12">
        <f ca="1"/>
        <v>45396</v>
      </c>
    </row>
    <row r="104" spans="1:8" ht="56.25" customHeight="1" x14ac:dyDescent="0.15">
      <c r="B104" s="7"/>
      <c r="C104" s="7"/>
      <c r="D104" s="7"/>
      <c r="E104" s="7"/>
      <c r="F104" s="7"/>
      <c r="G104" s="7"/>
      <c r="H104" s="8"/>
    </row>
    <row r="105" spans="1:8" ht="16.5" customHeight="1" x14ac:dyDescent="0.15">
      <c r="B105" s="11">
        <f t="array" aca="1" ref="B105:H105" ca="1">Días+15+DATE(Calendario8Año,Calendario8MesOpción,1)-WEEKDAY(DATE(Calendario8Año,Calendario8MesOpción,1),DíaDeLaSemanaOpción)</f>
        <v>45397</v>
      </c>
      <c r="C105" s="11">
        <f ca="1"/>
        <v>45398</v>
      </c>
      <c r="D105" s="11">
        <f ca="1"/>
        <v>45399</v>
      </c>
      <c r="E105" s="11">
        <f ca="1"/>
        <v>45400</v>
      </c>
      <c r="F105" s="11">
        <f ca="1"/>
        <v>45401</v>
      </c>
      <c r="G105" s="11">
        <f ca="1"/>
        <v>45402</v>
      </c>
      <c r="H105" s="12">
        <f ca="1"/>
        <v>45403</v>
      </c>
    </row>
    <row r="106" spans="1:8" ht="56.25" customHeight="1" x14ac:dyDescent="0.15">
      <c r="B106" s="7"/>
      <c r="C106" s="7"/>
      <c r="D106" s="7"/>
      <c r="E106" s="7"/>
      <c r="F106" s="7"/>
      <c r="G106" s="7"/>
      <c r="H106" s="8"/>
    </row>
    <row r="107" spans="1:8" ht="16.5" customHeight="1" x14ac:dyDescent="0.15">
      <c r="B107" s="11">
        <f t="array" aca="1" ref="B107:H107" ca="1">Días+22+DATE(Calendario8Año,Calendario8MesOpción,1)-WEEKDAY(DATE(Calendario8Año,Calendario8MesOpción,1),DíaDeLaSemanaOpción)</f>
        <v>45404</v>
      </c>
      <c r="C107" s="11">
        <f ca="1"/>
        <v>45405</v>
      </c>
      <c r="D107" s="11">
        <f ca="1"/>
        <v>45406</v>
      </c>
      <c r="E107" s="11">
        <f ca="1"/>
        <v>45407</v>
      </c>
      <c r="F107" s="11">
        <f ca="1"/>
        <v>45408</v>
      </c>
      <c r="G107" s="11">
        <f ca="1"/>
        <v>45409</v>
      </c>
      <c r="H107" s="12">
        <f ca="1"/>
        <v>45410</v>
      </c>
    </row>
    <row r="108" spans="1:8" ht="56.25" customHeight="1" x14ac:dyDescent="0.15">
      <c r="B108" s="7"/>
      <c r="C108" s="7"/>
      <c r="D108" s="7"/>
      <c r="E108" s="7"/>
      <c r="F108" s="7"/>
      <c r="G108" s="7"/>
      <c r="H108" s="8"/>
    </row>
    <row r="109" spans="1:8" ht="16.5" customHeight="1" x14ac:dyDescent="0.15">
      <c r="B109" s="11">
        <f t="array" aca="1" ref="B109:H109" ca="1">Días+29+DATE(Calendario8Año,Calendario8MesOpción,1)-WEEKDAY(DATE(Calendario8Año,Calendario8MesOpción,1),DíaDeLaSemanaOpción)</f>
        <v>45411</v>
      </c>
      <c r="C109" s="11">
        <f ca="1"/>
        <v>45412</v>
      </c>
      <c r="D109" s="11">
        <f ca="1"/>
        <v>45413</v>
      </c>
      <c r="E109" s="11">
        <f ca="1"/>
        <v>45414</v>
      </c>
      <c r="F109" s="11">
        <f ca="1"/>
        <v>45415</v>
      </c>
      <c r="G109" s="11">
        <f ca="1"/>
        <v>45416</v>
      </c>
      <c r="H109" s="12">
        <f ca="1"/>
        <v>45417</v>
      </c>
    </row>
    <row r="110" spans="1:8" ht="57" customHeight="1" x14ac:dyDescent="0.15">
      <c r="B110" s="7"/>
      <c r="C110" s="7"/>
      <c r="D110" s="7"/>
      <c r="E110" s="7"/>
      <c r="F110" s="7"/>
      <c r="G110" s="7"/>
      <c r="H110" s="9"/>
    </row>
    <row r="111" spans="1:8" ht="16.5" customHeight="1" x14ac:dyDescent="0.15">
      <c r="B111" s="11">
        <f t="array" aca="1" ref="B111:C111" ca="1">Días+36+DATE(Calendario8Año,Calendario8MesOpción,1)-WEEKDAY(DATE(Calendario8Año,Calendario8MesOpción,1),DíaDeLaSemanaOpción)</f>
        <v>45418</v>
      </c>
      <c r="C111" s="11">
        <f ca="1"/>
        <v>45419</v>
      </c>
      <c r="D111" s="14" t="s">
        <v>1</v>
      </c>
      <c r="E111" s="15"/>
      <c r="F111" s="15"/>
      <c r="G111" s="15"/>
      <c r="H111" s="15"/>
    </row>
    <row r="112" spans="1:8" ht="63.75" customHeight="1" x14ac:dyDescent="0.15">
      <c r="B112" s="7"/>
      <c r="C112" s="7"/>
      <c r="D112" s="13"/>
      <c r="E112" s="13"/>
      <c r="F112" s="13"/>
      <c r="G112" s="13"/>
      <c r="H112" s="13"/>
    </row>
    <row r="113" spans="1:8" ht="54" customHeight="1" x14ac:dyDescent="0.45">
      <c r="A113" s="2"/>
      <c r="B113" s="1">
        <f ca="1">YEAR(DATE(Calendario8Año,Calendario8MesOpción+1,1))</f>
        <v>2024</v>
      </c>
      <c r="C113" s="16" t="str">
        <f ca="1">TEXT(DATE(Calendario8Año,Calendario8MesOpción+1,1),"mmmm")</f>
        <v>mayo</v>
      </c>
      <c r="D113" s="16"/>
      <c r="E113" s="16"/>
      <c r="F113" s="6"/>
      <c r="G113" s="6"/>
      <c r="H113" s="2"/>
    </row>
    <row r="114" spans="1:8" ht="16" customHeight="1" x14ac:dyDescent="0.15">
      <c r="A114" s="3"/>
      <c r="B114" s="4" t="str">
        <f ca="1">UPPER(TEXT(B115,"dddd"))</f>
        <v>LUNES</v>
      </c>
      <c r="C114" s="5" t="str">
        <f t="shared" ref="C114" ca="1" si="38">UPPER(TEXT(C115,"dddd"))</f>
        <v>MARTES</v>
      </c>
      <c r="D114" s="4" t="str">
        <f t="shared" ref="D114" ca="1" si="39">UPPER(TEXT(D115,"dddd"))</f>
        <v>MIÉRCOLES</v>
      </c>
      <c r="E114" s="5" t="str">
        <f t="shared" ref="E114" ca="1" si="40">UPPER(TEXT(E115,"dddd"))</f>
        <v>JUEVES</v>
      </c>
      <c r="F114" s="4" t="str">
        <f t="shared" ref="F114" ca="1" si="41">UPPER(TEXT(F115,"dddd"))</f>
        <v>VIERNES</v>
      </c>
      <c r="G114" s="5" t="str">
        <f t="shared" ref="G114" ca="1" si="42">UPPER(TEXT(G115,"dddd"))</f>
        <v>SÁBADO</v>
      </c>
      <c r="H114" s="4" t="str">
        <f t="shared" ref="H114" ca="1" si="43">UPPER(TEXT(H115,"dddd"))</f>
        <v>DOMINGO</v>
      </c>
    </row>
    <row r="115" spans="1:8" ht="16.5" customHeight="1" x14ac:dyDescent="0.15">
      <c r="B115" s="11">
        <f t="array" aca="1" ref="B115:H115" ca="1">Días+1+DATE(Calendar9Year,Calendario9MesOpción,1)-WEEKDAY(DATE(Calendar9Year,Calendario9MesOpción,1),DíaDeLaSemanaOpción)</f>
        <v>45411</v>
      </c>
      <c r="C115" s="11">
        <f ca="1"/>
        <v>45412</v>
      </c>
      <c r="D115" s="11">
        <f ca="1"/>
        <v>45413</v>
      </c>
      <c r="E115" s="11">
        <f ca="1"/>
        <v>45414</v>
      </c>
      <c r="F115" s="11">
        <f ca="1"/>
        <v>45415</v>
      </c>
      <c r="G115" s="11">
        <f ca="1"/>
        <v>45416</v>
      </c>
      <c r="H115" s="12">
        <f ca="1"/>
        <v>45417</v>
      </c>
    </row>
    <row r="116" spans="1:8" ht="56.25" customHeight="1" x14ac:dyDescent="0.15">
      <c r="B116" s="7"/>
      <c r="C116" s="7"/>
      <c r="D116" s="7"/>
      <c r="E116" s="7"/>
      <c r="F116" s="7"/>
      <c r="G116" s="7"/>
      <c r="H116" s="8"/>
    </row>
    <row r="117" spans="1:8" ht="16.5" customHeight="1" x14ac:dyDescent="0.15">
      <c r="B117" s="11">
        <f t="array" aca="1" ref="B117:H117" ca="1">Días+8+DATE(Calendar9Year,Calendario9MesOpción,1)-WEEKDAY(DATE(Calendar9Year,Calendario9MesOpción,1),DíaDeLaSemanaOpción)</f>
        <v>45418</v>
      </c>
      <c r="C117" s="11">
        <f ca="1"/>
        <v>45419</v>
      </c>
      <c r="D117" s="11">
        <f ca="1"/>
        <v>45420</v>
      </c>
      <c r="E117" s="11">
        <f ca="1"/>
        <v>45421</v>
      </c>
      <c r="F117" s="11">
        <f ca="1"/>
        <v>45422</v>
      </c>
      <c r="G117" s="11">
        <f ca="1"/>
        <v>45423</v>
      </c>
      <c r="H117" s="12">
        <f ca="1"/>
        <v>45424</v>
      </c>
    </row>
    <row r="118" spans="1:8" ht="56.25" customHeight="1" x14ac:dyDescent="0.15">
      <c r="B118" s="7"/>
      <c r="C118" s="7"/>
      <c r="D118" s="7"/>
      <c r="E118" s="7"/>
      <c r="F118" s="7"/>
      <c r="G118" s="7"/>
      <c r="H118" s="8"/>
    </row>
    <row r="119" spans="1:8" ht="16.5" customHeight="1" x14ac:dyDescent="0.15">
      <c r="B119" s="11">
        <f t="array" aca="1" ref="B119:H119" ca="1">Días+15+DATE(Calendar9Year,Calendario9MesOpción,1)-WEEKDAY(DATE(Calendar9Year,Calendario9MesOpción,1),DíaDeLaSemanaOpción)</f>
        <v>45425</v>
      </c>
      <c r="C119" s="11">
        <f ca="1"/>
        <v>45426</v>
      </c>
      <c r="D119" s="11">
        <f ca="1"/>
        <v>45427</v>
      </c>
      <c r="E119" s="11">
        <f ca="1"/>
        <v>45428</v>
      </c>
      <c r="F119" s="11">
        <f ca="1"/>
        <v>45429</v>
      </c>
      <c r="G119" s="11">
        <f ca="1"/>
        <v>45430</v>
      </c>
      <c r="H119" s="12">
        <f ca="1"/>
        <v>45431</v>
      </c>
    </row>
    <row r="120" spans="1:8" ht="56.25" customHeight="1" x14ac:dyDescent="0.15">
      <c r="B120" s="7"/>
      <c r="C120" s="7"/>
      <c r="D120" s="7"/>
      <c r="E120" s="7"/>
      <c r="F120" s="7"/>
      <c r="G120" s="7"/>
      <c r="H120" s="8"/>
    </row>
    <row r="121" spans="1:8" ht="16.5" customHeight="1" x14ac:dyDescent="0.15">
      <c r="B121" s="11">
        <f t="array" aca="1" ref="B121:H121" ca="1">Días+22+DATE(Calendar9Year,Calendario9MesOpción,1)-WEEKDAY(DATE(Calendar9Year,Calendario9MesOpción,1),DíaDeLaSemanaOpción)</f>
        <v>45432</v>
      </c>
      <c r="C121" s="11">
        <f ca="1"/>
        <v>45433</v>
      </c>
      <c r="D121" s="11">
        <f ca="1"/>
        <v>45434</v>
      </c>
      <c r="E121" s="11">
        <f ca="1"/>
        <v>45435</v>
      </c>
      <c r="F121" s="11">
        <f ca="1"/>
        <v>45436</v>
      </c>
      <c r="G121" s="11">
        <f ca="1"/>
        <v>45437</v>
      </c>
      <c r="H121" s="12">
        <f ca="1"/>
        <v>45438</v>
      </c>
    </row>
    <row r="122" spans="1:8" ht="56.25" customHeight="1" x14ac:dyDescent="0.15">
      <c r="B122" s="7"/>
      <c r="C122" s="7"/>
      <c r="D122" s="7"/>
      <c r="E122" s="7"/>
      <c r="F122" s="7"/>
      <c r="G122" s="7"/>
      <c r="H122" s="8"/>
    </row>
    <row r="123" spans="1:8" ht="16.5" customHeight="1" x14ac:dyDescent="0.15">
      <c r="B123" s="11">
        <f t="array" aca="1" ref="B123:H123" ca="1">Días+29+DATE(Calendar9Year,Calendario9MesOpción,1)-WEEKDAY(DATE(Calendar9Year,Calendario9MesOpción,1),DíaDeLaSemanaOpción)</f>
        <v>45439</v>
      </c>
      <c r="C123" s="11">
        <f ca="1"/>
        <v>45440</v>
      </c>
      <c r="D123" s="11">
        <f ca="1"/>
        <v>45441</v>
      </c>
      <c r="E123" s="11">
        <f ca="1"/>
        <v>45442</v>
      </c>
      <c r="F123" s="11">
        <f ca="1"/>
        <v>45443</v>
      </c>
      <c r="G123" s="11">
        <f ca="1"/>
        <v>45444</v>
      </c>
      <c r="H123" s="12">
        <f ca="1"/>
        <v>45445</v>
      </c>
    </row>
    <row r="124" spans="1:8" ht="57" customHeight="1" x14ac:dyDescent="0.15">
      <c r="B124" s="7"/>
      <c r="C124" s="7"/>
      <c r="D124" s="7"/>
      <c r="E124" s="7"/>
      <c r="F124" s="7"/>
      <c r="G124" s="7"/>
      <c r="H124" s="9"/>
    </row>
    <row r="125" spans="1:8" ht="16.5" customHeight="1" x14ac:dyDescent="0.15">
      <c r="B125" s="11">
        <f t="array" aca="1" ref="B125:C125" ca="1">Días+36+DATE(Calendar9Year,Calendario9MesOpción,1)-WEEKDAY(DATE(Calendar9Year,Calendario9MesOpción,1),DíaDeLaSemanaOpción)</f>
        <v>45446</v>
      </c>
      <c r="C125" s="11">
        <f ca="1"/>
        <v>45447</v>
      </c>
      <c r="D125" s="14" t="s">
        <v>1</v>
      </c>
      <c r="E125" s="15"/>
      <c r="F125" s="15"/>
      <c r="G125" s="15"/>
      <c r="H125" s="15"/>
    </row>
    <row r="126" spans="1:8" ht="63.75" customHeight="1" x14ac:dyDescent="0.15">
      <c r="B126" s="7"/>
      <c r="C126" s="7"/>
      <c r="D126" s="13"/>
      <c r="E126" s="13"/>
      <c r="F126" s="13"/>
      <c r="G126" s="13"/>
      <c r="H126" s="13"/>
    </row>
    <row r="127" spans="1:8" ht="54" customHeight="1" x14ac:dyDescent="0.45">
      <c r="A127" s="2"/>
      <c r="B127" s="1">
        <f ca="1">YEAR(DATE(Calendar9Year,Calendario9MesOpción+1,1))</f>
        <v>2024</v>
      </c>
      <c r="C127" s="16" t="str">
        <f ca="1">TEXT(DATE(Calendar9Year,Calendario9MesOpción+1,1),"mmmm")</f>
        <v>junio</v>
      </c>
      <c r="D127" s="16"/>
      <c r="E127" s="16"/>
      <c r="F127" s="6"/>
      <c r="G127" s="6"/>
      <c r="H127" s="2"/>
    </row>
    <row r="128" spans="1:8" ht="16" customHeight="1" x14ac:dyDescent="0.15">
      <c r="A128" s="3"/>
      <c r="B128" s="4" t="str">
        <f ca="1">UPPER(TEXT(B129,"dddd"))</f>
        <v>LUNES</v>
      </c>
      <c r="C128" s="5" t="str">
        <f t="shared" ref="C128:H128" ca="1" si="44">UPPER(TEXT(C129,"dddd"))</f>
        <v>MARTES</v>
      </c>
      <c r="D128" s="4" t="str">
        <f t="shared" ca="1" si="44"/>
        <v>MIÉRCOLES</v>
      </c>
      <c r="E128" s="5" t="str">
        <f t="shared" ca="1" si="44"/>
        <v>JUEVES</v>
      </c>
      <c r="F128" s="4" t="str">
        <f t="shared" ca="1" si="44"/>
        <v>VIERNES</v>
      </c>
      <c r="G128" s="5" t="str">
        <f t="shared" ca="1" si="44"/>
        <v>SÁBADO</v>
      </c>
      <c r="H128" s="4" t="str">
        <f t="shared" ca="1" si="44"/>
        <v>DOMINGO</v>
      </c>
    </row>
    <row r="129" spans="2:8" ht="16.5" customHeight="1" x14ac:dyDescent="0.15">
      <c r="B129" s="11">
        <f t="array" aca="1" ref="B129:H129" ca="1">Días+1+DATE(Calendario10Año,Calendario10MesOpción,1)-WEEKDAY(DATE(Calendario10Año,Calendario10MesOpción,1),DíaDeLaSemanaOpción)</f>
        <v>45439</v>
      </c>
      <c r="C129" s="11">
        <f ca="1"/>
        <v>45440</v>
      </c>
      <c r="D129" s="11">
        <f ca="1"/>
        <v>45441</v>
      </c>
      <c r="E129" s="11">
        <f ca="1"/>
        <v>45442</v>
      </c>
      <c r="F129" s="11">
        <f ca="1"/>
        <v>45443</v>
      </c>
      <c r="G129" s="11">
        <f ca="1"/>
        <v>45444</v>
      </c>
      <c r="H129" s="12">
        <f ca="1"/>
        <v>45445</v>
      </c>
    </row>
    <row r="130" spans="2:8" ht="56.25" customHeight="1" x14ac:dyDescent="0.15">
      <c r="B130" s="7"/>
      <c r="C130" s="7"/>
      <c r="D130" s="7"/>
      <c r="E130" s="7"/>
      <c r="F130" s="7"/>
      <c r="G130" s="7"/>
      <c r="H130" s="8"/>
    </row>
    <row r="131" spans="2:8" ht="16.5" customHeight="1" x14ac:dyDescent="0.15">
      <c r="B131" s="11">
        <f t="array" aca="1" ref="B131:H131" ca="1">Días+8+DATE(Calendario10Año,Calendario10MesOpción,1)-WEEKDAY(DATE(Calendario10Año,Calendario10MesOpción,1),DíaDeLaSemanaOpción)</f>
        <v>45446</v>
      </c>
      <c r="C131" s="11">
        <f ca="1"/>
        <v>45447</v>
      </c>
      <c r="D131" s="11">
        <f ca="1"/>
        <v>45448</v>
      </c>
      <c r="E131" s="11">
        <f ca="1"/>
        <v>45449</v>
      </c>
      <c r="F131" s="11">
        <f ca="1"/>
        <v>45450</v>
      </c>
      <c r="G131" s="11">
        <f ca="1"/>
        <v>45451</v>
      </c>
      <c r="H131" s="12">
        <f ca="1"/>
        <v>45452</v>
      </c>
    </row>
    <row r="132" spans="2:8" ht="56.25" customHeight="1" x14ac:dyDescent="0.15">
      <c r="B132" s="7"/>
      <c r="C132" s="7"/>
      <c r="D132" s="7"/>
      <c r="E132" s="7"/>
      <c r="F132" s="7"/>
      <c r="G132" s="7"/>
      <c r="H132" s="8"/>
    </row>
    <row r="133" spans="2:8" ht="16.5" customHeight="1" x14ac:dyDescent="0.15">
      <c r="B133" s="11">
        <f t="array" aca="1" ref="B133:H133" ca="1">Días+15+DATE(Calendario10Año,Calendario10MesOpción,1)-WEEKDAY(DATE(Calendario10Año,Calendario10MesOpción,1),DíaDeLaSemanaOpción)</f>
        <v>45453</v>
      </c>
      <c r="C133" s="11">
        <f ca="1"/>
        <v>45454</v>
      </c>
      <c r="D133" s="11">
        <f ca="1"/>
        <v>45455</v>
      </c>
      <c r="E133" s="11">
        <f ca="1"/>
        <v>45456</v>
      </c>
      <c r="F133" s="11">
        <f ca="1"/>
        <v>45457</v>
      </c>
      <c r="G133" s="11">
        <f ca="1"/>
        <v>45458</v>
      </c>
      <c r="H133" s="12">
        <f ca="1"/>
        <v>45459</v>
      </c>
    </row>
    <row r="134" spans="2:8" ht="56.25" customHeight="1" x14ac:dyDescent="0.15">
      <c r="B134" s="7"/>
      <c r="C134" s="7"/>
      <c r="D134" s="7"/>
      <c r="E134" s="7"/>
      <c r="F134" s="7"/>
      <c r="G134" s="7"/>
      <c r="H134" s="8"/>
    </row>
    <row r="135" spans="2:8" ht="16.5" customHeight="1" x14ac:dyDescent="0.15">
      <c r="B135" s="11">
        <f t="array" aca="1" ref="B135:H135" ca="1">Días+22+DATE(Calendario10Año,Calendario10MesOpción,1)-WEEKDAY(DATE(Calendario10Año,Calendario10MesOpción,1),DíaDeLaSemanaOpción)</f>
        <v>45460</v>
      </c>
      <c r="C135" s="11">
        <f ca="1"/>
        <v>45461</v>
      </c>
      <c r="D135" s="11">
        <f ca="1"/>
        <v>45462</v>
      </c>
      <c r="E135" s="11">
        <f ca="1"/>
        <v>45463</v>
      </c>
      <c r="F135" s="11">
        <f ca="1"/>
        <v>45464</v>
      </c>
      <c r="G135" s="11">
        <f ca="1"/>
        <v>45465</v>
      </c>
      <c r="H135" s="12">
        <f ca="1"/>
        <v>45466</v>
      </c>
    </row>
    <row r="136" spans="2:8" ht="56.25" customHeight="1" x14ac:dyDescent="0.15">
      <c r="B136" s="7"/>
      <c r="C136" s="7"/>
      <c r="D136" s="7"/>
      <c r="E136" s="7"/>
      <c r="F136" s="7"/>
      <c r="G136" s="7"/>
      <c r="H136" s="8"/>
    </row>
    <row r="137" spans="2:8" ht="16.5" customHeight="1" x14ac:dyDescent="0.15">
      <c r="B137" s="11">
        <f t="array" aca="1" ref="B137:H137" ca="1">Días+29+DATE(Calendario10Año,Calendario10MesOpción,1)-WEEKDAY(DATE(Calendario10Año,Calendario10MesOpción,1),DíaDeLaSemanaOpción)</f>
        <v>45467</v>
      </c>
      <c r="C137" s="11">
        <f ca="1"/>
        <v>45468</v>
      </c>
      <c r="D137" s="11">
        <f ca="1"/>
        <v>45469</v>
      </c>
      <c r="E137" s="11">
        <f ca="1"/>
        <v>45470</v>
      </c>
      <c r="F137" s="11">
        <f ca="1"/>
        <v>45471</v>
      </c>
      <c r="G137" s="11">
        <f ca="1"/>
        <v>45472</v>
      </c>
      <c r="H137" s="12">
        <f ca="1"/>
        <v>45473</v>
      </c>
    </row>
    <row r="138" spans="2:8" ht="57" customHeight="1" x14ac:dyDescent="0.15">
      <c r="B138" s="7"/>
      <c r="C138" s="7"/>
      <c r="D138" s="7"/>
      <c r="E138" s="7"/>
      <c r="F138" s="7"/>
      <c r="G138" s="7"/>
      <c r="H138" s="9"/>
    </row>
    <row r="139" spans="2:8" ht="16.5" customHeight="1" x14ac:dyDescent="0.15">
      <c r="B139" s="11">
        <f t="array" aca="1" ref="B139:C139" ca="1">Días+36+DATE(Calendario10Año,Calendario10MesOpción,1)-WEEKDAY(DATE(Calendario10Año,Calendario10MesOpción,1),DíaDeLaSemanaOpción)</f>
        <v>45474</v>
      </c>
      <c r="C139" s="11">
        <f ca="1"/>
        <v>45475</v>
      </c>
      <c r="D139" s="14" t="s">
        <v>1</v>
      </c>
      <c r="E139" s="15"/>
      <c r="F139" s="15"/>
      <c r="G139" s="15"/>
      <c r="H139" s="15"/>
    </row>
    <row r="140" spans="2:8" ht="63.75" customHeight="1" x14ac:dyDescent="0.15">
      <c r="B140" s="7"/>
      <c r="C140" s="7"/>
      <c r="D140" s="13"/>
      <c r="E140" s="13"/>
      <c r="F140" s="13"/>
      <c r="G140" s="13"/>
      <c r="H140" s="13"/>
    </row>
    <row r="141" spans="2:8" ht="54" customHeight="1" x14ac:dyDescent="0.45">
      <c r="B141" s="1">
        <f ca="1">YEAR(DATE(Calendario10Año,Calendario10MesOpción+1,1))</f>
        <v>2024</v>
      </c>
      <c r="C141" s="16" t="str">
        <f ca="1">TEXT(DATE(Calendario10Año,Calendario10MesOpción+1,1),"mmmm")</f>
        <v>julio</v>
      </c>
      <c r="D141" s="16"/>
      <c r="E141" s="16"/>
      <c r="F141" s="6"/>
      <c r="G141" s="6"/>
      <c r="H141" s="2"/>
    </row>
    <row r="142" spans="2:8" ht="16" customHeight="1" x14ac:dyDescent="0.15">
      <c r="B142" s="4" t="str">
        <f ca="1">UPPER(TEXT(B143,"dddd"))</f>
        <v>LUNES</v>
      </c>
      <c r="C142" s="5" t="str">
        <f t="shared" ref="C142:H142" ca="1" si="45">UPPER(TEXT(C143,"dddd"))</f>
        <v>MARTES</v>
      </c>
      <c r="D142" s="4" t="str">
        <f t="shared" ca="1" si="45"/>
        <v>MIÉRCOLES</v>
      </c>
      <c r="E142" s="5" t="str">
        <f t="shared" ca="1" si="45"/>
        <v>JUEVES</v>
      </c>
      <c r="F142" s="4" t="str">
        <f t="shared" ca="1" si="45"/>
        <v>VIERNES</v>
      </c>
      <c r="G142" s="5" t="str">
        <f t="shared" ca="1" si="45"/>
        <v>SÁBADO</v>
      </c>
      <c r="H142" s="4" t="str">
        <f t="shared" ca="1" si="45"/>
        <v>DOMINGO</v>
      </c>
    </row>
    <row r="143" spans="2:8" ht="16.5" customHeight="1" x14ac:dyDescent="0.15">
      <c r="B143" s="11">
        <f t="array" aca="1" ref="B143:H143" ca="1">Días+1+DATE(Calendario11Año,Calendario11MesOpción,1)-WEEKDAY(DATE(Calendario11Año,Calendario11MesOpción,1),DíaDeLaSemanaOpción)</f>
        <v>45474</v>
      </c>
      <c r="C143" s="11">
        <f ca="1"/>
        <v>45475</v>
      </c>
      <c r="D143" s="11">
        <f ca="1"/>
        <v>45476</v>
      </c>
      <c r="E143" s="11">
        <f ca="1"/>
        <v>45477</v>
      </c>
      <c r="F143" s="11">
        <f ca="1"/>
        <v>45478</v>
      </c>
      <c r="G143" s="11">
        <f ca="1"/>
        <v>45479</v>
      </c>
      <c r="H143" s="12">
        <f ca="1"/>
        <v>45480</v>
      </c>
    </row>
    <row r="144" spans="2:8" ht="56.25" customHeight="1" x14ac:dyDescent="0.15">
      <c r="B144" s="7"/>
      <c r="C144" s="7"/>
      <c r="D144" s="7"/>
      <c r="E144" s="7"/>
      <c r="F144" s="7"/>
      <c r="G144" s="7"/>
      <c r="H144" s="8"/>
    </row>
    <row r="145" spans="2:8" ht="16.5" customHeight="1" x14ac:dyDescent="0.15">
      <c r="B145" s="11">
        <f t="array" aca="1" ref="B145:H145" ca="1">Días+8+DATE(Calendario11Año,Calendario11MesOpción,1)-WEEKDAY(DATE(Calendario11Año,Calendario11MesOpción,1),DíaDeLaSemanaOpción)</f>
        <v>45481</v>
      </c>
      <c r="C145" s="11">
        <f ca="1"/>
        <v>45482</v>
      </c>
      <c r="D145" s="11">
        <f ca="1"/>
        <v>45483</v>
      </c>
      <c r="E145" s="11">
        <f ca="1"/>
        <v>45484</v>
      </c>
      <c r="F145" s="11">
        <f ca="1"/>
        <v>45485</v>
      </c>
      <c r="G145" s="11">
        <f ca="1"/>
        <v>45486</v>
      </c>
      <c r="H145" s="12">
        <f ca="1"/>
        <v>45487</v>
      </c>
    </row>
    <row r="146" spans="2:8" ht="56.25" customHeight="1" x14ac:dyDescent="0.15">
      <c r="B146" s="7"/>
      <c r="C146" s="7"/>
      <c r="D146" s="7"/>
      <c r="E146" s="7"/>
      <c r="F146" s="7"/>
      <c r="G146" s="7"/>
      <c r="H146" s="8"/>
    </row>
    <row r="147" spans="2:8" ht="16.5" customHeight="1" x14ac:dyDescent="0.15">
      <c r="B147" s="11">
        <f t="array" aca="1" ref="B147:H147" ca="1">Días+15+DATE(Calendario11Año,Calendario11MesOpción,1)-WEEKDAY(DATE(Calendario11Año,Calendario11MesOpción,1),DíaDeLaSemanaOpción)</f>
        <v>45488</v>
      </c>
      <c r="C147" s="11">
        <f ca="1"/>
        <v>45489</v>
      </c>
      <c r="D147" s="11">
        <f ca="1"/>
        <v>45490</v>
      </c>
      <c r="E147" s="11">
        <f ca="1"/>
        <v>45491</v>
      </c>
      <c r="F147" s="11">
        <f ca="1"/>
        <v>45492</v>
      </c>
      <c r="G147" s="11">
        <f ca="1"/>
        <v>45493</v>
      </c>
      <c r="H147" s="12">
        <f ca="1"/>
        <v>45494</v>
      </c>
    </row>
    <row r="148" spans="2:8" ht="56.25" customHeight="1" x14ac:dyDescent="0.15">
      <c r="B148" s="7"/>
      <c r="C148" s="7"/>
      <c r="D148" s="7"/>
      <c r="E148" s="7"/>
      <c r="F148" s="7"/>
      <c r="G148" s="7"/>
      <c r="H148" s="8"/>
    </row>
    <row r="149" spans="2:8" ht="16.5" customHeight="1" x14ac:dyDescent="0.15">
      <c r="B149" s="11">
        <f t="array" aca="1" ref="B149:H149" ca="1">Días+22+DATE(Calendario11Año,Calendario11MesOpción,1)-WEEKDAY(DATE(Calendario11Año,Calendario11MesOpción,1),DíaDeLaSemanaOpción)</f>
        <v>45495</v>
      </c>
      <c r="C149" s="11">
        <f ca="1"/>
        <v>45496</v>
      </c>
      <c r="D149" s="11">
        <f ca="1"/>
        <v>45497</v>
      </c>
      <c r="E149" s="11">
        <f ca="1"/>
        <v>45498</v>
      </c>
      <c r="F149" s="11">
        <f ca="1"/>
        <v>45499</v>
      </c>
      <c r="G149" s="11">
        <f ca="1"/>
        <v>45500</v>
      </c>
      <c r="H149" s="12">
        <f ca="1"/>
        <v>45501</v>
      </c>
    </row>
    <row r="150" spans="2:8" ht="56.25" customHeight="1" x14ac:dyDescent="0.15">
      <c r="B150" s="7"/>
      <c r="C150" s="7"/>
      <c r="D150" s="7"/>
      <c r="E150" s="7"/>
      <c r="F150" s="7"/>
      <c r="G150" s="7"/>
      <c r="H150" s="8"/>
    </row>
    <row r="151" spans="2:8" ht="16.5" customHeight="1" x14ac:dyDescent="0.15">
      <c r="B151" s="11">
        <f t="array" aca="1" ref="B151:H151" ca="1">Días+29+DATE(Calendario11Año,Calendario11MesOpción,1)-WEEKDAY(DATE(Calendario11Año,Calendario11MesOpción,1),DíaDeLaSemanaOpción)</f>
        <v>45502</v>
      </c>
      <c r="C151" s="11">
        <f ca="1"/>
        <v>45503</v>
      </c>
      <c r="D151" s="11">
        <f ca="1"/>
        <v>45504</v>
      </c>
      <c r="E151" s="11">
        <f ca="1"/>
        <v>45505</v>
      </c>
      <c r="F151" s="11">
        <f ca="1"/>
        <v>45506</v>
      </c>
      <c r="G151" s="11">
        <f ca="1"/>
        <v>45507</v>
      </c>
      <c r="H151" s="12">
        <f ca="1"/>
        <v>45508</v>
      </c>
    </row>
    <row r="152" spans="2:8" ht="57" customHeight="1" x14ac:dyDescent="0.15">
      <c r="B152" s="7"/>
      <c r="C152" s="7"/>
      <c r="D152" s="7"/>
      <c r="E152" s="7"/>
      <c r="F152" s="7"/>
      <c r="G152" s="7"/>
      <c r="H152" s="9"/>
    </row>
    <row r="153" spans="2:8" ht="16.5" customHeight="1" x14ac:dyDescent="0.15">
      <c r="B153" s="11">
        <f t="array" aca="1" ref="B153:C153" ca="1">Días+36+DATE(Calendario11Año,Calendario11MesOpción,1)-WEEKDAY(DATE(Calendario11Año,Calendario11MesOpción,1),DíaDeLaSemanaOpción)</f>
        <v>45509</v>
      </c>
      <c r="C153" s="11">
        <f ca="1"/>
        <v>45510</v>
      </c>
      <c r="D153" s="14" t="s">
        <v>1</v>
      </c>
      <c r="E153" s="15"/>
      <c r="F153" s="15"/>
      <c r="G153" s="15"/>
      <c r="H153" s="15"/>
    </row>
    <row r="154" spans="2:8" ht="63.75" customHeight="1" x14ac:dyDescent="0.15">
      <c r="B154" s="7"/>
      <c r="C154" s="7"/>
      <c r="D154" s="13"/>
      <c r="E154" s="13"/>
      <c r="F154" s="13"/>
      <c r="G154" s="13"/>
      <c r="H154" s="13"/>
    </row>
    <row r="155" spans="2:8" ht="54" customHeight="1" x14ac:dyDescent="0.45">
      <c r="B155" s="1">
        <f ca="1">YEAR(DATE(Calendario11Año,Calendario11MesOpción+1,1))</f>
        <v>2024</v>
      </c>
      <c r="C155" s="16" t="str">
        <f ca="1">TEXT(DATE(Calendario11Año,Calendario11MesOpción+1,1),"mmmm")</f>
        <v>agosto</v>
      </c>
      <c r="D155" s="16"/>
      <c r="E155" s="16"/>
      <c r="F155" s="6"/>
      <c r="G155" s="6"/>
      <c r="H155" s="2"/>
    </row>
    <row r="156" spans="2:8" ht="16" customHeight="1" x14ac:dyDescent="0.15">
      <c r="B156" s="4" t="str">
        <f ca="1">UPPER(TEXT(B157,"dddd"))</f>
        <v>LUNES</v>
      </c>
      <c r="C156" s="5" t="str">
        <f t="shared" ref="C156:H156" ca="1" si="46">UPPER(TEXT(C157,"dddd"))</f>
        <v>MARTES</v>
      </c>
      <c r="D156" s="4" t="str">
        <f t="shared" ca="1" si="46"/>
        <v>MIÉRCOLES</v>
      </c>
      <c r="E156" s="5" t="str">
        <f t="shared" ca="1" si="46"/>
        <v>JUEVES</v>
      </c>
      <c r="F156" s="4" t="str">
        <f t="shared" ca="1" si="46"/>
        <v>VIERNES</v>
      </c>
      <c r="G156" s="5" t="str">
        <f t="shared" ca="1" si="46"/>
        <v>SÁBADO</v>
      </c>
      <c r="H156" s="4" t="str">
        <f t="shared" ca="1" si="46"/>
        <v>DOMINGO</v>
      </c>
    </row>
    <row r="157" spans="2:8" ht="16.5" customHeight="1" x14ac:dyDescent="0.15">
      <c r="B157" s="11">
        <f t="array" aca="1" ref="B157:H157" ca="1">Días+1+DATE(Calendario12Año,Calendario12MesOpción,1)-WEEKDAY(DATE(Calendario12Año,Calendario12MesOpción,1),DíaDeLaSemanaOpción)</f>
        <v>45502</v>
      </c>
      <c r="C157" s="11">
        <f ca="1"/>
        <v>45503</v>
      </c>
      <c r="D157" s="11">
        <f ca="1"/>
        <v>45504</v>
      </c>
      <c r="E157" s="11">
        <f ca="1"/>
        <v>45505</v>
      </c>
      <c r="F157" s="11">
        <f ca="1"/>
        <v>45506</v>
      </c>
      <c r="G157" s="11">
        <f ca="1"/>
        <v>45507</v>
      </c>
      <c r="H157" s="12">
        <f ca="1"/>
        <v>45508</v>
      </c>
    </row>
    <row r="158" spans="2:8" ht="56.25" customHeight="1" x14ac:dyDescent="0.15">
      <c r="B158" s="7"/>
      <c r="C158" s="7"/>
      <c r="D158" s="7"/>
      <c r="E158" s="7"/>
      <c r="F158" s="7"/>
      <c r="G158" s="7"/>
      <c r="H158" s="8"/>
    </row>
    <row r="159" spans="2:8" ht="16.5" customHeight="1" x14ac:dyDescent="0.15">
      <c r="B159" s="11">
        <f t="array" aca="1" ref="B159:H159" ca="1">Días+8+DATE(Calendario12Año,Calendario12MesOpción,1)-WEEKDAY(DATE(Calendario12Año,Calendario12MesOpción,1),DíaDeLaSemanaOpción)</f>
        <v>45509</v>
      </c>
      <c r="C159" s="11">
        <f ca="1"/>
        <v>45510</v>
      </c>
      <c r="D159" s="11">
        <f ca="1"/>
        <v>45511</v>
      </c>
      <c r="E159" s="11">
        <f ca="1"/>
        <v>45512</v>
      </c>
      <c r="F159" s="11">
        <f ca="1"/>
        <v>45513</v>
      </c>
      <c r="G159" s="11">
        <f ca="1"/>
        <v>45514</v>
      </c>
      <c r="H159" s="12">
        <f ca="1"/>
        <v>45515</v>
      </c>
    </row>
    <row r="160" spans="2:8" ht="56.25" customHeight="1" x14ac:dyDescent="0.15">
      <c r="B160" s="7"/>
      <c r="C160" s="7"/>
      <c r="D160" s="7"/>
      <c r="E160" s="7"/>
      <c r="F160" s="7"/>
      <c r="G160" s="7"/>
      <c r="H160" s="8"/>
    </row>
    <row r="161" spans="2:8" ht="16.5" customHeight="1" x14ac:dyDescent="0.15">
      <c r="B161" s="11">
        <f t="array" aca="1" ref="B161:H161" ca="1">Días+15+DATE(Calendario12Año,Calendario12MesOpción,1)-WEEKDAY(DATE(Calendario12Año,Calendario12MesOpción,1),DíaDeLaSemanaOpción)</f>
        <v>45516</v>
      </c>
      <c r="C161" s="11">
        <f ca="1"/>
        <v>45517</v>
      </c>
      <c r="D161" s="11">
        <f ca="1"/>
        <v>45518</v>
      </c>
      <c r="E161" s="11">
        <f ca="1"/>
        <v>45519</v>
      </c>
      <c r="F161" s="11">
        <f ca="1"/>
        <v>45520</v>
      </c>
      <c r="G161" s="11">
        <f ca="1"/>
        <v>45521</v>
      </c>
      <c r="H161" s="12">
        <f ca="1"/>
        <v>45522</v>
      </c>
    </row>
    <row r="162" spans="2:8" ht="56.25" customHeight="1" x14ac:dyDescent="0.15">
      <c r="B162" s="7"/>
      <c r="C162" s="7"/>
      <c r="D162" s="7"/>
      <c r="E162" s="7"/>
      <c r="F162" s="7"/>
      <c r="G162" s="7"/>
      <c r="H162" s="8"/>
    </row>
    <row r="163" spans="2:8" ht="16.5" customHeight="1" x14ac:dyDescent="0.15">
      <c r="B163" s="11">
        <f t="array" aca="1" ref="B163:H163" ca="1">Días+22+DATE(Calendario12Año,Calendario12MesOpción,1)-WEEKDAY(DATE(Calendario12Año,Calendario12MesOpción,1),DíaDeLaSemanaOpción)</f>
        <v>45523</v>
      </c>
      <c r="C163" s="11">
        <f ca="1"/>
        <v>45524</v>
      </c>
      <c r="D163" s="11">
        <f ca="1"/>
        <v>45525</v>
      </c>
      <c r="E163" s="11">
        <f ca="1"/>
        <v>45526</v>
      </c>
      <c r="F163" s="11">
        <f ca="1"/>
        <v>45527</v>
      </c>
      <c r="G163" s="11">
        <f ca="1"/>
        <v>45528</v>
      </c>
      <c r="H163" s="12">
        <f ca="1"/>
        <v>45529</v>
      </c>
    </row>
    <row r="164" spans="2:8" ht="56.25" customHeight="1" x14ac:dyDescent="0.15">
      <c r="B164" s="7"/>
      <c r="C164" s="7"/>
      <c r="D164" s="7"/>
      <c r="E164" s="7"/>
      <c r="F164" s="7"/>
      <c r="G164" s="7"/>
      <c r="H164" s="8"/>
    </row>
    <row r="165" spans="2:8" ht="16.5" customHeight="1" x14ac:dyDescent="0.15">
      <c r="B165" s="11">
        <f t="array" aca="1" ref="B165:H165" ca="1">Días+29+DATE(Calendario12Año,Calendario12MesOpción,1)-WEEKDAY(DATE(Calendario12Año,Calendario12MesOpción,1),DíaDeLaSemanaOpción)</f>
        <v>45530</v>
      </c>
      <c r="C165" s="11">
        <f ca="1"/>
        <v>45531</v>
      </c>
      <c r="D165" s="11">
        <f ca="1"/>
        <v>45532</v>
      </c>
      <c r="E165" s="11">
        <f ca="1"/>
        <v>45533</v>
      </c>
      <c r="F165" s="11">
        <f ca="1"/>
        <v>45534</v>
      </c>
      <c r="G165" s="11">
        <f ca="1"/>
        <v>45535</v>
      </c>
      <c r="H165" s="12">
        <f ca="1"/>
        <v>45536</v>
      </c>
    </row>
    <row r="166" spans="2:8" ht="57" customHeight="1" x14ac:dyDescent="0.15">
      <c r="B166" s="7"/>
      <c r="C166" s="7"/>
      <c r="D166" s="7"/>
      <c r="E166" s="7"/>
      <c r="F166" s="7"/>
      <c r="G166" s="7"/>
      <c r="H166" s="9"/>
    </row>
    <row r="167" spans="2:8" ht="16.5" customHeight="1" x14ac:dyDescent="0.15">
      <c r="B167" s="11">
        <f t="array" aca="1" ref="B167:C167" ca="1">Días+36+DATE(Calendario12Año,Calendario12MesOpción,1)-WEEKDAY(DATE(Calendario12Año,Calendario12MesOpción,1),DíaDeLaSemanaOpción)</f>
        <v>45537</v>
      </c>
      <c r="C167" s="11">
        <f ca="1"/>
        <v>45538</v>
      </c>
      <c r="D167" s="14" t="s">
        <v>1</v>
      </c>
      <c r="E167" s="15"/>
      <c r="F167" s="15"/>
      <c r="G167" s="15"/>
      <c r="H167" s="15"/>
    </row>
    <row r="168" spans="2:8" ht="63.75" customHeight="1" x14ac:dyDescent="0.15">
      <c r="B168" s="7"/>
      <c r="C168" s="7"/>
      <c r="D168" s="13"/>
      <c r="E168" s="13"/>
      <c r="F168" s="13"/>
      <c r="G168" s="13"/>
      <c r="H168" s="13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62</vt:i4>
      </vt:variant>
    </vt:vector>
  </HeadingPairs>
  <TitlesOfParts>
    <vt:vector size="63" baseType="lpstr">
      <vt:lpstr>Calendario</vt:lpstr>
      <vt:lpstr>Calendario!Área_de_impresión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2023-09-06T08:03:18Z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